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GMS Group Advantage Quotation" sheetId="1" r:id="rId1"/>
  </sheets>
  <definedNames/>
  <calcPr fullCalcOnLoad="1"/>
</workbook>
</file>

<file path=xl/sharedStrings.xml><?xml version="1.0" encoding="utf-8"?>
<sst xmlns="http://schemas.openxmlformats.org/spreadsheetml/2006/main" count="354" uniqueCount="68">
  <si>
    <t>Single</t>
  </si>
  <si>
    <t>Family</t>
  </si>
  <si>
    <t>Alberta</t>
  </si>
  <si>
    <t>British Columbia</t>
  </si>
  <si>
    <t>Manitoba</t>
  </si>
  <si>
    <t>Ontario</t>
  </si>
  <si>
    <t>Nova Scotia</t>
  </si>
  <si>
    <t>Saskatchewan</t>
  </si>
  <si>
    <t>Province</t>
  </si>
  <si>
    <t>Plan</t>
  </si>
  <si>
    <t>Prince Edward Island</t>
  </si>
  <si>
    <t>Province Select</t>
  </si>
  <si>
    <t>Health Select</t>
  </si>
  <si>
    <t>Dental Select</t>
  </si>
  <si>
    <t>Province Control</t>
  </si>
  <si>
    <t>Health Single Control</t>
  </si>
  <si>
    <t>Health Family Control</t>
  </si>
  <si>
    <t>Dental Single Control</t>
  </si>
  <si>
    <t>Dental Family Control</t>
  </si>
  <si>
    <t>Health Plan Control</t>
  </si>
  <si>
    <t>Dental Plan Control</t>
  </si>
  <si>
    <t>CONCATENATE</t>
  </si>
  <si>
    <t>Volume</t>
  </si>
  <si>
    <t>None</t>
  </si>
  <si>
    <t>Custom</t>
  </si>
  <si>
    <t>-</t>
  </si>
  <si>
    <t xml:space="preserve">   Province</t>
  </si>
  <si>
    <t xml:space="preserve">   Life Insurance</t>
  </si>
  <si>
    <t xml:space="preserve">   AD&amp;D</t>
  </si>
  <si>
    <t xml:space="preserve">   Dependent Life</t>
  </si>
  <si>
    <t xml:space="preserve">   STD</t>
  </si>
  <si>
    <t xml:space="preserve">   LTD</t>
  </si>
  <si>
    <t>Monthly Total</t>
  </si>
  <si>
    <t xml:space="preserve">  # of Single</t>
  </si>
  <si>
    <t xml:space="preserve">  # of Family</t>
  </si>
  <si>
    <t>Prepared by:</t>
  </si>
  <si>
    <t>Date Prepared:</t>
  </si>
  <si>
    <t>Rate</t>
  </si>
  <si>
    <t>Monthly Premium Quotation</t>
  </si>
  <si>
    <r>
      <t xml:space="preserve">                          </t>
    </r>
    <r>
      <rPr>
        <b/>
        <sz val="11"/>
        <rFont val="Arial"/>
        <family val="2"/>
      </rPr>
      <t>GMS Group Advantage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</t>
    </r>
  </si>
  <si>
    <t>Health Silver</t>
  </si>
  <si>
    <t>Health Gold</t>
  </si>
  <si>
    <t>Health Platinum</t>
  </si>
  <si>
    <t>Dental Silver $500</t>
  </si>
  <si>
    <t>Dental Silver $1,000</t>
  </si>
  <si>
    <t>Dental Silver $1,500</t>
  </si>
  <si>
    <t>Dental Gold $500</t>
  </si>
  <si>
    <t>Dental Gold $1,000</t>
  </si>
  <si>
    <t>Dental Gold $1,500</t>
  </si>
  <si>
    <t>Dental Platinum $500</t>
  </si>
  <si>
    <t>Dental Platinum $1,000</t>
  </si>
  <si>
    <t>Dental Platinum $1,500</t>
  </si>
  <si>
    <t>Comparison</t>
  </si>
  <si>
    <t>Newfoundland &amp; Labrador</t>
  </si>
  <si>
    <t>&lt; Enter Client Name Here &gt;</t>
  </si>
  <si>
    <t>* Quotation valid for 60 days</t>
  </si>
  <si>
    <t xml:space="preserve">&lt; BDC Name </t>
  </si>
  <si>
    <t>Group Medical Services - Group Advantage 2011 Rates</t>
  </si>
  <si>
    <t>Health Diamond</t>
  </si>
  <si>
    <t>Dental Silver $2,000</t>
  </si>
  <si>
    <t>Dental Gold $2,000</t>
  </si>
  <si>
    <t>Dental Platinum $2,000</t>
  </si>
  <si>
    <t xml:space="preserve"> Total GMS Group Advantage Monthly Premium</t>
  </si>
  <si>
    <r>
      <t xml:space="preserve">    GMS Group Advantage</t>
    </r>
    <r>
      <rPr>
        <b/>
        <sz val="8"/>
        <rFont val="Arial"/>
        <family val="2"/>
      </rPr>
      <t xml:space="preserve"> Health</t>
    </r>
  </si>
  <si>
    <r>
      <t xml:space="preserve">    GMS Group Advantage</t>
    </r>
    <r>
      <rPr>
        <b/>
        <sz val="8"/>
        <rFont val="Arial"/>
        <family val="2"/>
      </rPr>
      <t xml:space="preserve"> Dental</t>
    </r>
  </si>
  <si>
    <t>GMS Group Advantage</t>
  </si>
  <si>
    <t xml:space="preserve">Group Medical Services is the operating name of GMS Insurance Inc. in provinces outside of Saskatchewan. </t>
  </si>
  <si>
    <r>
      <rPr>
        <sz val="6"/>
        <rFont val="Avenir LT Std 45 Book"/>
        <family val="2"/>
      </rPr>
      <t>®</t>
    </r>
    <r>
      <rPr>
        <sz val="6"/>
        <rFont val="Arial"/>
        <family val="2"/>
      </rPr>
      <t xml:space="preserve"> </t>
    </r>
    <r>
      <rPr>
        <i/>
        <sz val="6"/>
        <rFont val="Arial"/>
        <family val="2"/>
      </rPr>
      <t>GMS Group Advantage is a registered trademark of Group Medical Services.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</si>
</sst>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0"/>
    <numFmt numFmtId="178" formatCode="[$-409]dddd\,\ mmmm\ dd\,\ yyyy"/>
    <numFmt numFmtId="179" formatCode="[$-F800]dddd\,\ mmmm\ dd\,\ yyyy"/>
    <numFmt numFmtId="180" formatCode="[$-1009]mmmm\ d\,\ yyyy"/>
    <numFmt numFmtId="181" formatCode="&quot;$&quot;#,##0"/>
  </numFmts>
  <fonts count="6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22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vertAlign val="superscript"/>
      <sz val="11"/>
      <name val="Arial"/>
      <family val="2"/>
    </font>
    <font>
      <sz val="7"/>
      <name val="Arial"/>
      <family val="2"/>
    </font>
    <font>
      <b/>
      <sz val="8.5"/>
      <color indexed="9"/>
      <name val="Arial"/>
      <family val="2"/>
    </font>
    <font>
      <b/>
      <sz val="11"/>
      <name val="Galliard BT"/>
      <family val="1"/>
    </font>
    <font>
      <sz val="9.5"/>
      <name val="Arial"/>
      <family val="2"/>
    </font>
    <font>
      <b/>
      <sz val="7"/>
      <color indexed="9"/>
      <name val="Arial"/>
      <family val="2"/>
    </font>
    <font>
      <b/>
      <i/>
      <sz val="8.5"/>
      <color indexed="12"/>
      <name val="Arial"/>
      <family val="2"/>
    </font>
    <font>
      <b/>
      <i/>
      <sz val="7"/>
      <name val="Arial"/>
      <family val="2"/>
    </font>
    <font>
      <b/>
      <sz val="9"/>
      <color indexed="9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30"/>
      <name val="Arial"/>
      <family val="2"/>
    </font>
    <font>
      <b/>
      <i/>
      <sz val="8.5"/>
      <color indexed="30"/>
      <name val="Arial"/>
      <family val="2"/>
    </font>
    <font>
      <b/>
      <sz val="9"/>
      <color indexed="30"/>
      <name val="Arial"/>
      <family val="2"/>
    </font>
    <font>
      <b/>
      <sz val="9.5"/>
      <color indexed="30"/>
      <name val="Arial"/>
      <family val="2"/>
    </font>
    <font>
      <b/>
      <i/>
      <sz val="6"/>
      <name val="Arial"/>
      <family val="2"/>
    </font>
    <font>
      <sz val="6"/>
      <name val="Arial"/>
      <family val="2"/>
    </font>
    <font>
      <sz val="6"/>
      <name val="Avenir LT Std 45 Book"/>
      <family val="2"/>
    </font>
    <font>
      <i/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rgb="FF004999"/>
      <name val="Arial"/>
      <family val="2"/>
    </font>
    <font>
      <b/>
      <i/>
      <sz val="8.5"/>
      <color rgb="FF004999"/>
      <name val="Arial"/>
      <family val="2"/>
    </font>
    <font>
      <b/>
      <sz val="9"/>
      <color rgb="FF004999"/>
      <name val="Arial"/>
      <family val="2"/>
    </font>
    <font>
      <b/>
      <sz val="9.5"/>
      <color rgb="FF00499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5DAA"/>
        <bgColor indexed="64"/>
      </patternFill>
    </fill>
    <fill>
      <patternFill patternType="solid">
        <fgColor rgb="FFA6D6A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5DAA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5DAA"/>
      </right>
      <top>
        <color indexed="63"/>
      </top>
      <bottom>
        <color indexed="63"/>
      </bottom>
    </border>
    <border>
      <left style="thin">
        <color rgb="FF005DAA"/>
      </left>
      <right>
        <color indexed="63"/>
      </right>
      <top>
        <color indexed="63"/>
      </top>
      <bottom style="thin">
        <color rgb="FF005DAA"/>
      </bottom>
    </border>
    <border>
      <left>
        <color indexed="63"/>
      </left>
      <right style="thin">
        <color rgb="FF005DAA"/>
      </right>
      <top>
        <color indexed="63"/>
      </top>
      <bottom style="thin">
        <color rgb="FF005DAA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5DAA"/>
      </left>
      <right>
        <color indexed="63"/>
      </right>
      <top style="thin">
        <color rgb="FF005DAA"/>
      </top>
      <bottom>
        <color indexed="63"/>
      </bottom>
    </border>
    <border>
      <left>
        <color indexed="63"/>
      </left>
      <right style="thin">
        <color rgb="FF005DAA"/>
      </right>
      <top style="thin">
        <color rgb="FF005DAA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33" borderId="10" xfId="0" applyNumberFormat="1" applyFill="1" applyBorder="1" applyAlignment="1">
      <alignment/>
    </xf>
    <xf numFmtId="172" fontId="0" fillId="33" borderId="11" xfId="0" applyNumberFormat="1" applyFill="1" applyBorder="1" applyAlignment="1">
      <alignment/>
    </xf>
    <xf numFmtId="172" fontId="0" fillId="33" borderId="14" xfId="0" applyNumberFormat="1" applyFill="1" applyBorder="1" applyAlignment="1">
      <alignment/>
    </xf>
    <xf numFmtId="172" fontId="0" fillId="33" borderId="15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6" xfId="0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172" fontId="0" fillId="0" borderId="16" xfId="0" applyNumberFormat="1" applyBorder="1" applyAlignment="1" applyProtection="1">
      <alignment/>
      <protection locked="0"/>
    </xf>
    <xf numFmtId="0" fontId="0" fillId="0" borderId="0" xfId="0" applyAlignment="1" quotePrefix="1">
      <alignment horizontal="center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17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172" fontId="18" fillId="0" borderId="0" xfId="0" applyNumberFormat="1" applyFont="1" applyAlignment="1" applyProtection="1">
      <alignment vertical="center"/>
      <protection/>
    </xf>
    <xf numFmtId="172" fontId="15" fillId="0" borderId="0" xfId="0" applyNumberFormat="1" applyFont="1" applyFill="1" applyAlignment="1" applyProtection="1">
      <alignment vertical="center"/>
      <protection/>
    </xf>
    <xf numFmtId="0" fontId="8" fillId="0" borderId="18" xfId="0" applyFont="1" applyBorder="1" applyAlignment="1" applyProtection="1">
      <alignment/>
      <protection/>
    </xf>
    <xf numFmtId="172" fontId="8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172" fontId="8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8" fillId="0" borderId="19" xfId="0" applyFont="1" applyFill="1" applyBorder="1" applyAlignment="1" applyProtection="1">
      <alignment/>
      <protection/>
    </xf>
    <xf numFmtId="172" fontId="8" fillId="0" borderId="18" xfId="0" applyNumberFormat="1" applyFont="1" applyFill="1" applyBorder="1" applyAlignment="1" applyProtection="1">
      <alignment/>
      <protection/>
    </xf>
    <xf numFmtId="172" fontId="8" fillId="0" borderId="18" xfId="0" applyNumberFormat="1" applyFont="1" applyBorder="1" applyAlignment="1" applyProtection="1">
      <alignment/>
      <protection/>
    </xf>
    <xf numFmtId="0" fontId="7" fillId="34" borderId="20" xfId="0" applyFont="1" applyFill="1" applyBorder="1" applyAlignment="1" applyProtection="1">
      <alignment vertical="center"/>
      <protection/>
    </xf>
    <xf numFmtId="172" fontId="7" fillId="34" borderId="21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172" fontId="19" fillId="0" borderId="0" xfId="0" applyNumberFormat="1" applyFont="1" applyAlignment="1" applyProtection="1">
      <alignment horizontal="right"/>
      <protection/>
    </xf>
    <xf numFmtId="0" fontId="20" fillId="0" borderId="0" xfId="0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172" fontId="8" fillId="0" borderId="0" xfId="0" applyNumberFormat="1" applyFont="1" applyAlignment="1" applyProtection="1">
      <alignment horizontal="right" vertical="center" indent="1"/>
      <protection/>
    </xf>
    <xf numFmtId="0" fontId="1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65" fillId="0" borderId="0" xfId="0" applyFont="1" applyAlignment="1" applyProtection="1">
      <alignment horizontal="left" indent="1"/>
      <protection/>
    </xf>
    <xf numFmtId="0" fontId="66" fillId="0" borderId="0" xfId="0" applyFont="1" applyAlignment="1" applyProtection="1">
      <alignment horizontal="left" indent="1"/>
      <protection/>
    </xf>
    <xf numFmtId="0" fontId="67" fillId="0" borderId="0" xfId="0" applyFont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172" fontId="66" fillId="0" borderId="0" xfId="0" applyNumberFormat="1" applyFont="1" applyAlignment="1" applyProtection="1">
      <alignment horizontal="left" indent="1"/>
      <protection/>
    </xf>
    <xf numFmtId="172" fontId="65" fillId="0" borderId="0" xfId="0" applyNumberFormat="1" applyFont="1" applyAlignment="1" applyProtection="1">
      <alignment horizontal="right"/>
      <protection/>
    </xf>
    <xf numFmtId="0" fontId="68" fillId="0" borderId="0" xfId="0" applyFont="1" applyAlignment="1" applyProtection="1">
      <alignment horizontal="right" vertical="top"/>
      <protection/>
    </xf>
    <xf numFmtId="0" fontId="17" fillId="0" borderId="0" xfId="0" applyFont="1" applyAlignment="1" applyProtection="1">
      <alignment vertical="top"/>
      <protection/>
    </xf>
    <xf numFmtId="0" fontId="8" fillId="35" borderId="0" xfId="0" applyFont="1" applyFill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 horizontal="left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6" fillId="35" borderId="0" xfId="0" applyFont="1" applyFill="1" applyAlignment="1" applyProtection="1">
      <alignment/>
      <protection/>
    </xf>
    <xf numFmtId="172" fontId="7" fillId="35" borderId="0" xfId="0" applyNumberFormat="1" applyFont="1" applyFill="1" applyBorder="1" applyAlignment="1" applyProtection="1">
      <alignment horizontal="right" vertical="center" indent="1"/>
      <protection/>
    </xf>
    <xf numFmtId="0" fontId="18" fillId="35" borderId="22" xfId="0" applyFont="1" applyFill="1" applyBorder="1" applyAlignment="1" applyProtection="1">
      <alignment horizontal="center" vertical="center"/>
      <protection/>
    </xf>
    <xf numFmtId="0" fontId="18" fillId="35" borderId="23" xfId="0" applyFont="1" applyFill="1" applyBorder="1" applyAlignment="1" applyProtection="1">
      <alignment horizontal="right" vertical="center" indent="1"/>
      <protection/>
    </xf>
    <xf numFmtId="0" fontId="9" fillId="0" borderId="22" xfId="0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 horizontal="right"/>
      <protection/>
    </xf>
    <xf numFmtId="172" fontId="11" fillId="0" borderId="22" xfId="0" applyNumberFormat="1" applyFont="1" applyFill="1" applyBorder="1" applyAlignment="1" applyProtection="1">
      <alignment horizontal="right"/>
      <protection/>
    </xf>
    <xf numFmtId="172" fontId="8" fillId="0" borderId="23" xfId="0" applyNumberFormat="1" applyFont="1" applyFill="1" applyBorder="1" applyAlignment="1" applyProtection="1">
      <alignment horizontal="right" indent="1"/>
      <protection/>
    </xf>
    <xf numFmtId="172" fontId="8" fillId="0" borderId="22" xfId="0" applyNumberFormat="1" applyFont="1" applyFill="1" applyBorder="1" applyAlignment="1" applyProtection="1">
      <alignment horizontal="right" indent="1"/>
      <protection/>
    </xf>
    <xf numFmtId="172" fontId="8" fillId="0" borderId="23" xfId="0" applyNumberFormat="1" applyFont="1" applyFill="1" applyBorder="1" applyAlignment="1" applyProtection="1">
      <alignment horizontal="right"/>
      <protection/>
    </xf>
    <xf numFmtId="172" fontId="8" fillId="0" borderId="22" xfId="0" applyNumberFormat="1" applyFont="1" applyFill="1" applyBorder="1" applyAlignment="1" applyProtection="1">
      <alignment horizontal="right"/>
      <protection/>
    </xf>
    <xf numFmtId="172" fontId="8" fillId="0" borderId="23" xfId="0" applyNumberFormat="1" applyFont="1" applyBorder="1" applyAlignment="1" applyProtection="1">
      <alignment horizontal="right" indent="1"/>
      <protection/>
    </xf>
    <xf numFmtId="172" fontId="8" fillId="0" borderId="24" xfId="0" applyNumberFormat="1" applyFont="1" applyFill="1" applyBorder="1" applyAlignment="1" applyProtection="1">
      <alignment horizontal="right" indent="1"/>
      <protection/>
    </xf>
    <xf numFmtId="172" fontId="8" fillId="0" borderId="25" xfId="0" applyNumberFormat="1" applyFont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0" fillId="0" borderId="16" xfId="0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72" fontId="22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16" fillId="0" borderId="0" xfId="0" applyFont="1" applyAlignment="1" applyProtection="1">
      <alignment horizontal="right" vertical="top"/>
      <protection/>
    </xf>
    <xf numFmtId="0" fontId="8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horizontal="left" vertical="center"/>
      <protection/>
    </xf>
    <xf numFmtId="179" fontId="3" fillId="0" borderId="27" xfId="0" applyNumberFormat="1" applyFont="1" applyBorder="1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21" fillId="35" borderId="30" xfId="0" applyFont="1" applyFill="1" applyBorder="1" applyAlignment="1" applyProtection="1">
      <alignment horizontal="center" vertical="center"/>
      <protection/>
    </xf>
    <xf numFmtId="0" fontId="21" fillId="35" borderId="3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0" fontId="15" fillId="35" borderId="0" xfId="0" applyFont="1" applyFill="1" applyAlignment="1" applyProtection="1">
      <alignment horizontal="left" vertical="center" indent="1"/>
      <protection locked="0"/>
    </xf>
    <xf numFmtId="0" fontId="0" fillId="35" borderId="0" xfId="0" applyFill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/>
      <protection/>
    </xf>
    <xf numFmtId="0" fontId="68" fillId="0" borderId="0" xfId="0" applyFont="1" applyAlignment="1" applyProtection="1">
      <alignment horizontal="right" vertical="top"/>
      <protection/>
    </xf>
    <xf numFmtId="0" fontId="17" fillId="0" borderId="0" xfId="0" applyFont="1" applyAlignment="1" applyProtection="1">
      <alignment vertical="top"/>
      <protection/>
    </xf>
    <xf numFmtId="0" fontId="8" fillId="0" borderId="0" xfId="0" applyFont="1" applyFill="1" applyBorder="1" applyAlignment="1" applyProtection="1">
      <alignment/>
      <protection/>
    </xf>
    <xf numFmtId="172" fontId="21" fillId="35" borderId="31" xfId="0" applyNumberFormat="1" applyFont="1" applyFill="1" applyBorder="1" applyAlignment="1" applyProtection="1">
      <alignment horizontal="right" vertical="center" indent="1"/>
      <protection/>
    </xf>
    <xf numFmtId="0" fontId="8" fillId="36" borderId="0" xfId="0" applyFont="1" applyFill="1" applyBorder="1" applyAlignment="1" applyProtection="1">
      <alignment horizontal="right"/>
      <protection locked="0"/>
    </xf>
    <xf numFmtId="172" fontId="8" fillId="36" borderId="0" xfId="0" applyNumberFormat="1" applyFont="1" applyFill="1" applyBorder="1" applyAlignment="1" applyProtection="1">
      <alignment horizontal="right"/>
      <protection locked="0"/>
    </xf>
    <xf numFmtId="172" fontId="8" fillId="36" borderId="0" xfId="0" applyNumberFormat="1" applyFont="1" applyFill="1" applyBorder="1" applyAlignment="1" applyProtection="1">
      <alignment/>
      <protection locked="0"/>
    </xf>
    <xf numFmtId="177" fontId="8" fillId="36" borderId="22" xfId="0" applyNumberFormat="1" applyFont="1" applyFill="1" applyBorder="1" applyAlignment="1" applyProtection="1">
      <alignment horizontal="right"/>
      <protection locked="0"/>
    </xf>
    <xf numFmtId="172" fontId="8" fillId="36" borderId="19" xfId="0" applyNumberFormat="1" applyFont="1" applyFill="1" applyBorder="1" applyAlignment="1" applyProtection="1">
      <alignment/>
      <protection locked="0"/>
    </xf>
    <xf numFmtId="177" fontId="8" fillId="36" borderId="19" xfId="0" applyNumberFormat="1" applyFont="1" applyFill="1" applyBorder="1" applyAlignment="1" applyProtection="1">
      <alignment/>
      <protection locked="0"/>
    </xf>
    <xf numFmtId="0" fontId="44" fillId="0" borderId="0" xfId="0" applyFont="1" applyFill="1" applyAlignment="1" applyProtection="1">
      <alignment horizontal="left" vertical="center"/>
      <protection/>
    </xf>
    <xf numFmtId="0" fontId="47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9525</xdr:rowOff>
    </xdr:from>
    <xdr:to>
      <xdr:col>2</xdr:col>
      <xdr:colOff>28575</xdr:colOff>
      <xdr:row>16</xdr:row>
      <xdr:rowOff>85725</xdr:rowOff>
    </xdr:to>
    <xdr:pic>
      <xdr:nvPicPr>
        <xdr:cNvPr id="1" name="Health_Pl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5100"/>
          <a:ext cx="1724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2</xdr:col>
      <xdr:colOff>38100</xdr:colOff>
      <xdr:row>22</xdr:row>
      <xdr:rowOff>66675</xdr:rowOff>
    </xdr:to>
    <xdr:pic>
      <xdr:nvPicPr>
        <xdr:cNvPr id="2" name="Dental_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76650"/>
          <a:ext cx="1733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9525</xdr:rowOff>
    </xdr:from>
    <xdr:to>
      <xdr:col>2</xdr:col>
      <xdr:colOff>9525</xdr:colOff>
      <xdr:row>9</xdr:row>
      <xdr:rowOff>66675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504950"/>
          <a:ext cx="1695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171450</xdr:rowOff>
    </xdr:from>
    <xdr:to>
      <xdr:col>2</xdr:col>
      <xdr:colOff>95250</xdr:colOff>
      <xdr:row>3</xdr:row>
      <xdr:rowOff>104775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71450"/>
          <a:ext cx="1762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E159"/>
  <sheetViews>
    <sheetView tabSelected="1" zoomScaleSheetLayoutView="150" zoomScalePageLayoutView="0" workbookViewId="0" topLeftCell="A1">
      <selection activeCell="D18" sqref="D18"/>
    </sheetView>
  </sheetViews>
  <sheetFormatPr defaultColWidth="9.140625" defaultRowHeight="12.75"/>
  <cols>
    <col min="1" max="1" width="14.57421875" style="20" customWidth="1"/>
    <col min="2" max="2" width="10.8515625" style="20" customWidth="1"/>
    <col min="3" max="3" width="1.7109375" style="20" customWidth="1"/>
    <col min="4" max="4" width="10.8515625" style="20" customWidth="1"/>
    <col min="5" max="5" width="1.57421875" style="43" customWidth="1"/>
    <col min="6" max="6" width="11.00390625" style="20" customWidth="1"/>
    <col min="7" max="7" width="12.7109375" style="20" customWidth="1"/>
    <col min="8" max="8" width="1.421875" style="20" customWidth="1"/>
    <col min="9" max="9" width="11.00390625" style="20" customWidth="1"/>
    <col min="10" max="10" width="13.57421875" style="20" customWidth="1"/>
    <col min="11" max="15" width="9.140625" style="20" customWidth="1"/>
    <col min="16" max="16" width="21.7109375" style="20" hidden="1" customWidth="1"/>
    <col min="17" max="17" width="12.8515625" style="20" hidden="1" customWidth="1"/>
    <col min="18" max="18" width="30.140625" style="20" hidden="1" customWidth="1"/>
    <col min="19" max="20" width="9.140625" style="20" hidden="1" customWidth="1"/>
    <col min="21" max="21" width="21.140625" style="20" hidden="1" customWidth="1"/>
    <col min="22" max="22" width="22.421875" style="20" hidden="1" customWidth="1"/>
    <col min="23" max="23" width="27.57421875" style="20" hidden="1" customWidth="1"/>
    <col min="24" max="26" width="9.140625" style="20" hidden="1" customWidth="1"/>
    <col min="27" max="29" width="0" style="20" hidden="1" customWidth="1"/>
    <col min="30" max="16384" width="9.140625" style="20" customWidth="1"/>
  </cols>
  <sheetData>
    <row r="1" spans="1:31" ht="15.75">
      <c r="A1" s="113"/>
      <c r="B1" s="113"/>
      <c r="C1" s="113"/>
      <c r="D1" s="113"/>
      <c r="E1" s="113"/>
      <c r="F1" s="113"/>
      <c r="G1" s="113"/>
      <c r="H1" s="113"/>
      <c r="I1" s="113"/>
      <c r="J1" s="113"/>
      <c r="P1"/>
      <c r="Q1"/>
      <c r="R1"/>
      <c r="S1"/>
      <c r="T1" s="1" t="s">
        <v>57</v>
      </c>
      <c r="U1"/>
      <c r="V1"/>
      <c r="W1"/>
      <c r="X1"/>
      <c r="Y1"/>
      <c r="Z1"/>
      <c r="AA1"/>
      <c r="AB1"/>
      <c r="AC1"/>
      <c r="AD1"/>
      <c r="AE1"/>
    </row>
    <row r="2" spans="1:31" ht="17.25" customHeight="1">
      <c r="A2" s="113"/>
      <c r="B2" s="113"/>
      <c r="C2" s="113"/>
      <c r="D2" s="113"/>
      <c r="E2" s="113"/>
      <c r="F2" s="100" t="s">
        <v>39</v>
      </c>
      <c r="G2" s="100"/>
      <c r="H2" s="100"/>
      <c r="I2" s="100"/>
      <c r="J2" s="100"/>
      <c r="P2" s="14" t="s">
        <v>11</v>
      </c>
      <c r="Q2" s="14" t="s">
        <v>12</v>
      </c>
      <c r="R2" s="14" t="s">
        <v>13</v>
      </c>
      <c r="S2"/>
      <c r="T2"/>
      <c r="U2" s="12" t="s">
        <v>8</v>
      </c>
      <c r="V2" s="12" t="s">
        <v>9</v>
      </c>
      <c r="W2" s="12" t="s">
        <v>21</v>
      </c>
      <c r="X2" s="12" t="s">
        <v>0</v>
      </c>
      <c r="Y2" s="12" t="s">
        <v>1</v>
      </c>
      <c r="Z2"/>
      <c r="AA2"/>
      <c r="AB2"/>
      <c r="AC2"/>
      <c r="AD2"/>
      <c r="AE2"/>
    </row>
    <row r="3" spans="1:31" ht="12.75" customHeight="1">
      <c r="A3" s="34"/>
      <c r="B3" s="34"/>
      <c r="C3" s="34"/>
      <c r="D3" s="34"/>
      <c r="E3" s="40"/>
      <c r="F3" s="34"/>
      <c r="G3" s="114" t="s">
        <v>38</v>
      </c>
      <c r="H3" s="115"/>
      <c r="I3" s="115"/>
      <c r="J3" s="115"/>
      <c r="P3" s="13" t="str">
        <f>U3</f>
        <v>British Columbia</v>
      </c>
      <c r="Q3" s="13" t="str">
        <f>V3</f>
        <v>Health Silver</v>
      </c>
      <c r="R3" s="13" t="str">
        <f>V7</f>
        <v>Dental Silver $500</v>
      </c>
      <c r="S3"/>
      <c r="T3"/>
      <c r="U3" t="s">
        <v>3</v>
      </c>
      <c r="V3" t="s">
        <v>40</v>
      </c>
      <c r="W3" t="str">
        <f aca="true" t="shared" si="0" ref="W3:W66">CONCATENATE(U3," ",V3)</f>
        <v>British Columbia Health Silver</v>
      </c>
      <c r="X3" s="6">
        <v>26.53</v>
      </c>
      <c r="Y3" s="7">
        <v>55.62</v>
      </c>
      <c r="Z3"/>
      <c r="AA3"/>
      <c r="AB3"/>
      <c r="AC3"/>
      <c r="AD3"/>
      <c r="AE3"/>
    </row>
    <row r="4" spans="1:31" ht="12.75" customHeight="1">
      <c r="A4" s="34"/>
      <c r="B4" s="34"/>
      <c r="C4" s="34"/>
      <c r="D4" s="34"/>
      <c r="E4" s="40"/>
      <c r="F4" s="34"/>
      <c r="G4" s="69"/>
      <c r="H4" s="70"/>
      <c r="I4" s="70"/>
      <c r="J4" s="70"/>
      <c r="P4" s="13" t="str">
        <f>U21</f>
        <v>Alberta</v>
      </c>
      <c r="Q4" s="13" t="str">
        <f>V4</f>
        <v>Health Gold</v>
      </c>
      <c r="R4" s="13" t="str">
        <f aca="true" t="shared" si="1" ref="R4:R14">V8</f>
        <v>Dental Silver $1,000</v>
      </c>
      <c r="S4"/>
      <c r="T4"/>
      <c r="U4" t="s">
        <v>3</v>
      </c>
      <c r="V4" t="s">
        <v>41</v>
      </c>
      <c r="W4" t="str">
        <f t="shared" si="0"/>
        <v>British Columbia Health Gold</v>
      </c>
      <c r="X4" s="10">
        <v>42.1</v>
      </c>
      <c r="Y4" s="11">
        <v>88.66</v>
      </c>
      <c r="Z4"/>
      <c r="AA4"/>
      <c r="AB4"/>
      <c r="AC4"/>
      <c r="AD4"/>
      <c r="AE4"/>
    </row>
    <row r="5" spans="1:31" ht="11.25" customHeight="1">
      <c r="A5" s="34"/>
      <c r="B5" s="34"/>
      <c r="C5" s="34"/>
      <c r="D5" s="34"/>
      <c r="E5" s="40"/>
      <c r="F5" s="34"/>
      <c r="G5" s="34"/>
      <c r="H5" s="34"/>
      <c r="I5" s="34"/>
      <c r="J5" s="34"/>
      <c r="P5" s="13" t="str">
        <f>U39</f>
        <v>Saskatchewan</v>
      </c>
      <c r="Q5" s="13" t="str">
        <f>V5</f>
        <v>Health Platinum</v>
      </c>
      <c r="R5" s="13" t="str">
        <f t="shared" si="1"/>
        <v>Dental Silver $1,500</v>
      </c>
      <c r="S5"/>
      <c r="T5"/>
      <c r="U5" t="s">
        <v>3</v>
      </c>
      <c r="V5" t="s">
        <v>42</v>
      </c>
      <c r="W5" t="str">
        <f t="shared" si="0"/>
        <v>British Columbia Health Platinum</v>
      </c>
      <c r="X5" s="6">
        <v>77.28</v>
      </c>
      <c r="Y5" s="7">
        <v>162.24</v>
      </c>
      <c r="Z5"/>
      <c r="AA5"/>
      <c r="AB5"/>
      <c r="AC5"/>
      <c r="AD5"/>
      <c r="AE5"/>
    </row>
    <row r="6" spans="1:31" ht="19.5" customHeight="1">
      <c r="A6" s="111" t="s">
        <v>54</v>
      </c>
      <c r="B6" s="112"/>
      <c r="C6" s="71"/>
      <c r="D6" s="71"/>
      <c r="E6" s="72"/>
      <c r="F6" s="71"/>
      <c r="G6" s="71"/>
      <c r="H6" s="23"/>
      <c r="I6" s="32"/>
      <c r="J6" s="32"/>
      <c r="P6" s="13" t="str">
        <f>U57</f>
        <v>Manitoba</v>
      </c>
      <c r="Q6" s="90" t="str">
        <f>V6</f>
        <v>Health Diamond</v>
      </c>
      <c r="R6" s="13" t="str">
        <f t="shared" si="1"/>
        <v>Dental Silver $2,000</v>
      </c>
      <c r="S6"/>
      <c r="T6"/>
      <c r="U6" t="s">
        <v>3</v>
      </c>
      <c r="V6" s="92" t="s">
        <v>58</v>
      </c>
      <c r="W6" t="str">
        <f t="shared" si="0"/>
        <v>British Columbia Health Diamond</v>
      </c>
      <c r="X6" s="2">
        <v>83.45</v>
      </c>
      <c r="Y6" s="3">
        <v>175.19</v>
      </c>
      <c r="Z6"/>
      <c r="AA6"/>
      <c r="AB6"/>
      <c r="AC6"/>
      <c r="AD6"/>
      <c r="AE6"/>
    </row>
    <row r="7" spans="1:31" ht="12.75">
      <c r="A7" s="22"/>
      <c r="B7" s="22"/>
      <c r="C7" s="97"/>
      <c r="D7" s="22"/>
      <c r="E7" s="94"/>
      <c r="F7" s="22"/>
      <c r="G7" s="22"/>
      <c r="H7" s="97"/>
      <c r="I7" s="22"/>
      <c r="J7" s="22"/>
      <c r="P7" s="13" t="str">
        <f>U75</f>
        <v>Ontario</v>
      </c>
      <c r="Q7" s="13" t="s">
        <v>23</v>
      </c>
      <c r="R7" s="13" t="str">
        <f t="shared" si="1"/>
        <v>Dental Gold $500</v>
      </c>
      <c r="S7"/>
      <c r="T7"/>
      <c r="U7" t="s">
        <v>3</v>
      </c>
      <c r="V7" t="s">
        <v>43</v>
      </c>
      <c r="W7" t="str">
        <f t="shared" si="0"/>
        <v>British Columbia Dental Silver $500</v>
      </c>
      <c r="X7" s="2">
        <v>42.23</v>
      </c>
      <c r="Y7" s="3">
        <v>105.56</v>
      </c>
      <c r="Z7"/>
      <c r="AA7"/>
      <c r="AB7"/>
      <c r="AC7"/>
      <c r="AD7"/>
      <c r="AE7"/>
    </row>
    <row r="8" spans="1:31" ht="15.75" customHeight="1">
      <c r="A8" s="27" t="s">
        <v>26</v>
      </c>
      <c r="B8" s="27"/>
      <c r="C8" s="95"/>
      <c r="D8" s="23"/>
      <c r="E8" s="96"/>
      <c r="F8" s="31" t="s">
        <v>35</v>
      </c>
      <c r="G8" s="31"/>
      <c r="H8" s="95"/>
      <c r="I8" s="30" t="s">
        <v>36</v>
      </c>
      <c r="J8" s="29"/>
      <c r="P8" s="13" t="str">
        <f>U93</f>
        <v>Nova Scotia</v>
      </c>
      <c r="Q8" s="13"/>
      <c r="R8" s="13" t="str">
        <f t="shared" si="1"/>
        <v>Dental Gold $1,000</v>
      </c>
      <c r="S8"/>
      <c r="T8"/>
      <c r="U8" t="s">
        <v>3</v>
      </c>
      <c r="V8" t="s">
        <v>44</v>
      </c>
      <c r="W8" t="str">
        <f t="shared" si="0"/>
        <v>British Columbia Dental Silver $1,000</v>
      </c>
      <c r="X8" s="8">
        <v>47.13</v>
      </c>
      <c r="Y8" s="9">
        <v>117.84</v>
      </c>
      <c r="Z8"/>
      <c r="AA8"/>
      <c r="AB8"/>
      <c r="AC8"/>
      <c r="AD8"/>
      <c r="AE8"/>
    </row>
    <row r="9" spans="1:31" ht="12.75">
      <c r="A9" s="22"/>
      <c r="B9" s="22"/>
      <c r="C9" s="95"/>
      <c r="D9" s="22"/>
      <c r="E9" s="96"/>
      <c r="F9" s="101" t="s">
        <v>56</v>
      </c>
      <c r="G9" s="102"/>
      <c r="H9" s="95"/>
      <c r="I9" s="103">
        <f ca="1">TODAY()</f>
        <v>40577</v>
      </c>
      <c r="J9" s="104"/>
      <c r="P9" s="13" t="str">
        <f>U111</f>
        <v>Prince Edward Island</v>
      </c>
      <c r="Q9" s="13"/>
      <c r="R9" s="13" t="str">
        <f t="shared" si="1"/>
        <v>Dental Gold $1,500</v>
      </c>
      <c r="S9"/>
      <c r="T9"/>
      <c r="U9" t="s">
        <v>3</v>
      </c>
      <c r="V9" t="s">
        <v>45</v>
      </c>
      <c r="W9" t="str">
        <f t="shared" si="0"/>
        <v>British Columbia Dental Silver $1,500</v>
      </c>
      <c r="X9" s="2">
        <v>49.11</v>
      </c>
      <c r="Y9" s="3">
        <v>122.75</v>
      </c>
      <c r="Z9"/>
      <c r="AA9"/>
      <c r="AB9"/>
      <c r="AC9"/>
      <c r="AD9"/>
      <c r="AE9"/>
    </row>
    <row r="10" spans="1:31" ht="12.75">
      <c r="A10" s="22"/>
      <c r="B10" s="22"/>
      <c r="C10" s="95"/>
      <c r="D10" s="22"/>
      <c r="E10" s="96"/>
      <c r="F10" s="61"/>
      <c r="G10" s="62"/>
      <c r="H10" s="95"/>
      <c r="I10" s="54" t="s">
        <v>55</v>
      </c>
      <c r="J10" s="55"/>
      <c r="K10" s="55"/>
      <c r="L10" s="55"/>
      <c r="P10" s="13" t="str">
        <f>U129</f>
        <v>Newfoundland &amp; Labrador</v>
      </c>
      <c r="Q10" s="13"/>
      <c r="R10" s="13" t="str">
        <f t="shared" si="1"/>
        <v>Dental Gold $2,000</v>
      </c>
      <c r="S10"/>
      <c r="T10"/>
      <c r="U10" t="s">
        <v>3</v>
      </c>
      <c r="V10" s="92" t="s">
        <v>59</v>
      </c>
      <c r="W10" t="str">
        <f t="shared" si="0"/>
        <v>British Columbia Dental Silver $2,000</v>
      </c>
      <c r="X10" s="2">
        <v>52.3</v>
      </c>
      <c r="Y10" s="3">
        <v>130.73</v>
      </c>
      <c r="Z10"/>
      <c r="AA10"/>
      <c r="AB10"/>
      <c r="AC10"/>
      <c r="AD10"/>
      <c r="AE10"/>
    </row>
    <row r="11" spans="1:31" ht="10.5" customHeight="1">
      <c r="A11" s="22"/>
      <c r="B11" s="22"/>
      <c r="C11" s="95"/>
      <c r="D11" s="22"/>
      <c r="E11" s="96"/>
      <c r="F11" s="22"/>
      <c r="G11" s="22"/>
      <c r="H11" s="95"/>
      <c r="I11" s="22"/>
      <c r="J11" s="22"/>
      <c r="P11" s="13"/>
      <c r="Q11" s="13"/>
      <c r="R11" s="13" t="str">
        <f t="shared" si="1"/>
        <v>Dental Platinum $500</v>
      </c>
      <c r="S11"/>
      <c r="T11"/>
      <c r="U11" t="s">
        <v>3</v>
      </c>
      <c r="V11" t="s">
        <v>46</v>
      </c>
      <c r="W11" t="str">
        <f t="shared" si="0"/>
        <v>British Columbia Dental Gold $500</v>
      </c>
      <c r="X11" s="2">
        <v>47.06</v>
      </c>
      <c r="Y11" s="3">
        <v>117.66</v>
      </c>
      <c r="Z11"/>
      <c r="AA11"/>
      <c r="AB11"/>
      <c r="AC11"/>
      <c r="AD11"/>
      <c r="AE11"/>
    </row>
    <row r="12" spans="1:31" ht="14.25" customHeight="1">
      <c r="A12" s="22"/>
      <c r="B12" s="22"/>
      <c r="C12" s="95"/>
      <c r="D12" s="33"/>
      <c r="E12" s="96"/>
      <c r="F12" s="107" t="s">
        <v>65</v>
      </c>
      <c r="G12" s="108"/>
      <c r="H12" s="95"/>
      <c r="I12" s="105" t="s">
        <v>52</v>
      </c>
      <c r="J12" s="106"/>
      <c r="P12" s="13"/>
      <c r="Q12" s="13"/>
      <c r="R12" s="13" t="str">
        <f t="shared" si="1"/>
        <v>Dental Platinum $1,000</v>
      </c>
      <c r="S12"/>
      <c r="T12"/>
      <c r="U12" t="s">
        <v>3</v>
      </c>
      <c r="V12" t="s">
        <v>47</v>
      </c>
      <c r="W12" t="str">
        <f t="shared" si="0"/>
        <v>British Columbia Dental Gold $1,000</v>
      </c>
      <c r="X12" s="8">
        <v>51.72</v>
      </c>
      <c r="Y12" s="9">
        <v>129.28</v>
      </c>
      <c r="Z12"/>
      <c r="AA12"/>
      <c r="AB12"/>
      <c r="AC12"/>
      <c r="AD12"/>
      <c r="AE12"/>
    </row>
    <row r="13" spans="1:31" ht="16.5" customHeight="1">
      <c r="A13" s="22"/>
      <c r="B13" s="22"/>
      <c r="C13" s="95"/>
      <c r="D13" s="56" t="s">
        <v>22</v>
      </c>
      <c r="E13" s="96"/>
      <c r="F13" s="77" t="s">
        <v>37</v>
      </c>
      <c r="G13" s="78" t="s">
        <v>32</v>
      </c>
      <c r="H13" s="95"/>
      <c r="I13" s="57" t="s">
        <v>37</v>
      </c>
      <c r="J13" s="58" t="s">
        <v>32</v>
      </c>
      <c r="P13" s="13"/>
      <c r="Q13" s="13"/>
      <c r="R13" s="13" t="str">
        <f t="shared" si="1"/>
        <v>Dental Platinum $1,500</v>
      </c>
      <c r="S13"/>
      <c r="T13"/>
      <c r="U13" t="s">
        <v>3</v>
      </c>
      <c r="V13" t="s">
        <v>48</v>
      </c>
      <c r="W13" t="str">
        <f t="shared" si="0"/>
        <v>British Columbia Dental Gold $1,500</v>
      </c>
      <c r="X13" s="2">
        <v>54.21</v>
      </c>
      <c r="Y13" s="3">
        <v>135.51</v>
      </c>
      <c r="Z13"/>
      <c r="AA13"/>
      <c r="AB13"/>
      <c r="AC13"/>
      <c r="AD13"/>
      <c r="AE13"/>
    </row>
    <row r="14" spans="1:31" ht="12.75">
      <c r="A14" s="22"/>
      <c r="B14" s="22"/>
      <c r="C14" s="95"/>
      <c r="D14" s="50"/>
      <c r="E14" s="96"/>
      <c r="F14" s="79"/>
      <c r="G14" s="80"/>
      <c r="H14" s="95"/>
      <c r="I14" s="45"/>
      <c r="J14" s="38"/>
      <c r="P14" s="13"/>
      <c r="Q14" s="13"/>
      <c r="R14" s="13" t="str">
        <f t="shared" si="1"/>
        <v>Dental Platinum $2,000</v>
      </c>
      <c r="S14"/>
      <c r="T14"/>
      <c r="U14" t="s">
        <v>3</v>
      </c>
      <c r="V14" s="92" t="s">
        <v>60</v>
      </c>
      <c r="W14" t="str">
        <f t="shared" si="0"/>
        <v>British Columbia Dental Gold $2,000</v>
      </c>
      <c r="X14" s="2">
        <v>58.54</v>
      </c>
      <c r="Y14" s="3">
        <v>146.35</v>
      </c>
      <c r="Z14"/>
      <c r="AA14"/>
      <c r="AB14"/>
      <c r="AC14"/>
      <c r="AD14"/>
      <c r="AE14"/>
    </row>
    <row r="15" spans="1:31" ht="15" customHeight="1">
      <c r="A15" s="27" t="s">
        <v>63</v>
      </c>
      <c r="B15" s="27"/>
      <c r="C15" s="95"/>
      <c r="D15" s="26"/>
      <c r="E15" s="96"/>
      <c r="F15" s="79"/>
      <c r="G15" s="80"/>
      <c r="H15" s="95"/>
      <c r="I15" s="45"/>
      <c r="J15" s="38"/>
      <c r="P15" s="13"/>
      <c r="Q15" s="13"/>
      <c r="R15" s="90" t="s">
        <v>23</v>
      </c>
      <c r="S15"/>
      <c r="T15"/>
      <c r="U15" t="s">
        <v>3</v>
      </c>
      <c r="V15" t="s">
        <v>49</v>
      </c>
      <c r="W15" t="str">
        <f t="shared" si="0"/>
        <v>British Columbia Dental Platinum $500</v>
      </c>
      <c r="X15" s="2">
        <v>58.58</v>
      </c>
      <c r="Y15" s="3">
        <v>157.58</v>
      </c>
      <c r="Z15"/>
      <c r="AA15"/>
      <c r="AB15"/>
      <c r="AC15"/>
      <c r="AD15"/>
      <c r="AE15"/>
    </row>
    <row r="16" spans="1:31" ht="12.75">
      <c r="A16" s="22"/>
      <c r="B16" s="22"/>
      <c r="C16" s="95"/>
      <c r="D16" s="50"/>
      <c r="E16" s="96"/>
      <c r="F16" s="79"/>
      <c r="G16" s="80"/>
      <c r="H16" s="95"/>
      <c r="I16" s="45"/>
      <c r="J16" s="38"/>
      <c r="P16" s="13"/>
      <c r="Q16" s="13"/>
      <c r="R16" s="13"/>
      <c r="S16"/>
      <c r="T16"/>
      <c r="U16" t="s">
        <v>3</v>
      </c>
      <c r="V16" t="s">
        <v>50</v>
      </c>
      <c r="W16" t="str">
        <f t="shared" si="0"/>
        <v>British Columbia Dental Platinum $1,000</v>
      </c>
      <c r="X16" s="8">
        <v>63.37</v>
      </c>
      <c r="Y16" s="9">
        <v>170.46</v>
      </c>
      <c r="Z16"/>
      <c r="AA16"/>
      <c r="AB16"/>
      <c r="AC16"/>
      <c r="AD16"/>
      <c r="AE16"/>
    </row>
    <row r="17" spans="1:31" ht="13.5" thickBot="1">
      <c r="A17" s="22"/>
      <c r="B17" s="22"/>
      <c r="C17" s="96"/>
      <c r="D17" s="50"/>
      <c r="E17" s="96"/>
      <c r="F17" s="79"/>
      <c r="G17" s="80"/>
      <c r="H17" s="95"/>
      <c r="I17" s="45"/>
      <c r="J17" s="38"/>
      <c r="P17"/>
      <c r="Q17"/>
      <c r="R17"/>
      <c r="S17"/>
      <c r="T17"/>
      <c r="U17" t="s">
        <v>3</v>
      </c>
      <c r="V17" s="92" t="s">
        <v>51</v>
      </c>
      <c r="W17" t="str">
        <f t="shared" si="0"/>
        <v>British Columbia Dental Platinum $1,500</v>
      </c>
      <c r="X17" s="4">
        <v>66.36</v>
      </c>
      <c r="Y17" s="5">
        <v>178.5</v>
      </c>
      <c r="Z17"/>
      <c r="AA17"/>
      <c r="AB17"/>
      <c r="AC17"/>
      <c r="AD17"/>
      <c r="AE17"/>
    </row>
    <row r="18" spans="1:31" ht="12.75">
      <c r="A18" s="22"/>
      <c r="B18" s="116" t="s">
        <v>33</v>
      </c>
      <c r="C18" s="96"/>
      <c r="D18" s="118">
        <v>1</v>
      </c>
      <c r="E18" s="98"/>
      <c r="F18" s="81">
        <f>R23</f>
        <v>84.13</v>
      </c>
      <c r="G18" s="82">
        <f>D18*F18</f>
        <v>84.13</v>
      </c>
      <c r="H18" s="95"/>
      <c r="I18" s="122">
        <v>0</v>
      </c>
      <c r="J18" s="46">
        <f>D18*I18</f>
        <v>0</v>
      </c>
      <c r="P18"/>
      <c r="Q18"/>
      <c r="R18"/>
      <c r="S18"/>
      <c r="T18"/>
      <c r="U18" t="s">
        <v>3</v>
      </c>
      <c r="V18" s="92" t="s">
        <v>61</v>
      </c>
      <c r="W18" t="str">
        <f t="shared" si="0"/>
        <v>British Columbia Dental Platinum $2,000</v>
      </c>
      <c r="X18" s="91">
        <v>72.62</v>
      </c>
      <c r="Y18" s="91">
        <v>195.45</v>
      </c>
      <c r="Z18"/>
      <c r="AA18"/>
      <c r="AB18"/>
      <c r="AC18"/>
      <c r="AD18"/>
      <c r="AE18"/>
    </row>
    <row r="19" spans="1:31" ht="12.75">
      <c r="A19" s="22"/>
      <c r="B19" s="116" t="s">
        <v>34</v>
      </c>
      <c r="C19" s="96"/>
      <c r="D19" s="118">
        <v>0</v>
      </c>
      <c r="E19" s="99"/>
      <c r="F19" s="81">
        <f>R24</f>
        <v>176.83</v>
      </c>
      <c r="G19" s="82">
        <f>D19*F19</f>
        <v>0</v>
      </c>
      <c r="H19" s="95"/>
      <c r="I19" s="122">
        <v>0</v>
      </c>
      <c r="J19" s="46">
        <f>D19*I19</f>
        <v>0</v>
      </c>
      <c r="P19"/>
      <c r="Q19"/>
      <c r="R19"/>
      <c r="S19"/>
      <c r="T19"/>
      <c r="U19" t="s">
        <v>3</v>
      </c>
      <c r="V19" t="s">
        <v>23</v>
      </c>
      <c r="W19" t="str">
        <f t="shared" si="0"/>
        <v>British Columbia None</v>
      </c>
      <c r="X19" s="19">
        <v>0</v>
      </c>
      <c r="Y19" s="19">
        <v>0</v>
      </c>
      <c r="Z19"/>
      <c r="AA19"/>
      <c r="AB19"/>
      <c r="AC19"/>
      <c r="AD19"/>
      <c r="AE19"/>
    </row>
    <row r="20" spans="1:31" ht="10.5" customHeight="1">
      <c r="A20" s="22"/>
      <c r="B20" s="22"/>
      <c r="C20" s="94"/>
      <c r="D20" s="50"/>
      <c r="E20" s="94"/>
      <c r="F20" s="83"/>
      <c r="G20" s="84"/>
      <c r="H20" s="95"/>
      <c r="I20" s="45"/>
      <c r="J20" s="47"/>
      <c r="P20" s="14" t="s">
        <v>14</v>
      </c>
      <c r="Q20" s="16" t="s">
        <v>7</v>
      </c>
      <c r="R20" s="16"/>
      <c r="S20"/>
      <c r="T20"/>
      <c r="U20" t="s">
        <v>3</v>
      </c>
      <c r="V20" t="s">
        <v>24</v>
      </c>
      <c r="W20" t="str">
        <f t="shared" si="0"/>
        <v>British Columbia Custom</v>
      </c>
      <c r="X20" s="19" t="s">
        <v>25</v>
      </c>
      <c r="Y20" s="19" t="s">
        <v>25</v>
      </c>
      <c r="Z20"/>
      <c r="AA20"/>
      <c r="AB20"/>
      <c r="AC20"/>
      <c r="AD20"/>
      <c r="AE20"/>
    </row>
    <row r="21" spans="1:31" ht="15" customHeight="1">
      <c r="A21" s="27" t="s">
        <v>64</v>
      </c>
      <c r="B21" s="27"/>
      <c r="C21" s="95"/>
      <c r="D21" s="26"/>
      <c r="E21" s="96"/>
      <c r="F21" s="83"/>
      <c r="G21" s="84"/>
      <c r="H21" s="95"/>
      <c r="I21" s="45"/>
      <c r="J21" s="47"/>
      <c r="P21" s="14" t="s">
        <v>19</v>
      </c>
      <c r="Q21" s="16" t="s">
        <v>58</v>
      </c>
      <c r="R21" s="17" t="str">
        <f>CONCATENATE(Q20," ",Q21)</f>
        <v>Saskatchewan Health Diamond</v>
      </c>
      <c r="S21"/>
      <c r="T21"/>
      <c r="U21" t="s">
        <v>2</v>
      </c>
      <c r="V21" t="s">
        <v>40</v>
      </c>
      <c r="W21" t="str">
        <f t="shared" si="0"/>
        <v>Alberta Health Silver</v>
      </c>
      <c r="X21" s="6">
        <v>33.13</v>
      </c>
      <c r="Y21" s="7">
        <v>69.49</v>
      </c>
      <c r="Z21"/>
      <c r="AA21"/>
      <c r="AB21"/>
      <c r="AC21"/>
      <c r="AD21"/>
      <c r="AE21"/>
    </row>
    <row r="22" spans="1:31" ht="12.75">
      <c r="A22" s="22"/>
      <c r="B22" s="22"/>
      <c r="C22" s="95"/>
      <c r="D22" s="50"/>
      <c r="E22" s="96"/>
      <c r="F22" s="83"/>
      <c r="G22" s="84"/>
      <c r="H22" s="95"/>
      <c r="I22" s="45"/>
      <c r="J22" s="47"/>
      <c r="M22" s="89"/>
      <c r="P22" s="14" t="s">
        <v>20</v>
      </c>
      <c r="Q22" s="16" t="s">
        <v>44</v>
      </c>
      <c r="R22" s="17" t="str">
        <f>CONCATENATE(Q20," ",Q22)</f>
        <v>Saskatchewan Dental Silver $1,000</v>
      </c>
      <c r="S22"/>
      <c r="T22"/>
      <c r="U22" t="s">
        <v>2</v>
      </c>
      <c r="V22" t="s">
        <v>41</v>
      </c>
      <c r="W22" t="str">
        <f t="shared" si="0"/>
        <v>Alberta Health Gold</v>
      </c>
      <c r="X22" s="10">
        <v>47.33</v>
      </c>
      <c r="Y22" s="11">
        <v>99.72</v>
      </c>
      <c r="Z22"/>
      <c r="AA22"/>
      <c r="AB22"/>
      <c r="AC22"/>
      <c r="AD22"/>
      <c r="AE22"/>
    </row>
    <row r="23" spans="1:31" ht="12.75">
      <c r="A23" s="22"/>
      <c r="B23" s="22"/>
      <c r="C23" s="96"/>
      <c r="D23" s="50"/>
      <c r="E23" s="96"/>
      <c r="F23" s="83"/>
      <c r="G23" s="84"/>
      <c r="H23" s="95"/>
      <c r="I23" s="45"/>
      <c r="J23" s="47"/>
      <c r="M23" s="89"/>
      <c r="P23" s="15" t="s">
        <v>15</v>
      </c>
      <c r="Q23" s="16"/>
      <c r="R23" s="18">
        <f>VLOOKUP(R21,W3:Y146,2,FALSE)</f>
        <v>84.13</v>
      </c>
      <c r="S23"/>
      <c r="T23"/>
      <c r="U23" t="s">
        <v>2</v>
      </c>
      <c r="V23" t="s">
        <v>42</v>
      </c>
      <c r="W23" t="str">
        <f t="shared" si="0"/>
        <v>Alberta Health Platinum</v>
      </c>
      <c r="X23" s="6">
        <v>85.69</v>
      </c>
      <c r="Y23" s="7">
        <v>180.03</v>
      </c>
      <c r="Z23"/>
      <c r="AA23"/>
      <c r="AB23"/>
      <c r="AC23"/>
      <c r="AD23"/>
      <c r="AE23"/>
    </row>
    <row r="24" spans="1:31" ht="12.75">
      <c r="A24" s="22"/>
      <c r="B24" s="94" t="s">
        <v>33</v>
      </c>
      <c r="C24" s="96"/>
      <c r="D24" s="118">
        <v>0</v>
      </c>
      <c r="E24" s="98"/>
      <c r="F24" s="85">
        <f>R25</f>
        <v>28.09</v>
      </c>
      <c r="G24" s="86">
        <f>D24*F24</f>
        <v>0</v>
      </c>
      <c r="H24" s="95"/>
      <c r="I24" s="122">
        <v>0</v>
      </c>
      <c r="J24" s="47">
        <f>D24*I24</f>
        <v>0</v>
      </c>
      <c r="M24" s="89"/>
      <c r="P24" s="15" t="s">
        <v>16</v>
      </c>
      <c r="Q24" s="16"/>
      <c r="R24" s="18">
        <f>VLOOKUP(R21,W3:Y146,3,FALSE)</f>
        <v>176.83</v>
      </c>
      <c r="S24"/>
      <c r="T24"/>
      <c r="U24" t="s">
        <v>2</v>
      </c>
      <c r="V24" s="92" t="s">
        <v>58</v>
      </c>
      <c r="W24" t="str">
        <f t="shared" si="0"/>
        <v>Alberta Health Diamond</v>
      </c>
      <c r="X24" s="2">
        <v>92.53</v>
      </c>
      <c r="Y24" s="3">
        <v>194.4</v>
      </c>
      <c r="Z24"/>
      <c r="AA24"/>
      <c r="AB24"/>
      <c r="AC24"/>
      <c r="AD24"/>
      <c r="AE24"/>
    </row>
    <row r="25" spans="1:31" ht="12.75">
      <c r="A25" s="22"/>
      <c r="B25" s="94" t="s">
        <v>34</v>
      </c>
      <c r="C25" s="96"/>
      <c r="D25" s="118">
        <v>0</v>
      </c>
      <c r="E25" s="99"/>
      <c r="F25" s="85">
        <f>R26</f>
        <v>70.22</v>
      </c>
      <c r="G25" s="86">
        <f>D25*F25</f>
        <v>0</v>
      </c>
      <c r="H25" s="95"/>
      <c r="I25" s="122">
        <v>0</v>
      </c>
      <c r="J25" s="47">
        <f>D25*I25</f>
        <v>0</v>
      </c>
      <c r="M25" s="89"/>
      <c r="P25" s="15" t="s">
        <v>17</v>
      </c>
      <c r="Q25" s="16"/>
      <c r="R25" s="18">
        <f>VLOOKUP(R22,W3:Y146,2,FALSE)</f>
        <v>28.09</v>
      </c>
      <c r="S25"/>
      <c r="T25"/>
      <c r="U25" t="s">
        <v>2</v>
      </c>
      <c r="V25" t="s">
        <v>43</v>
      </c>
      <c r="W25" t="str">
        <f t="shared" si="0"/>
        <v>Alberta Dental Silver $500</v>
      </c>
      <c r="X25" s="2">
        <v>41.45</v>
      </c>
      <c r="Y25" s="3">
        <v>103.63</v>
      </c>
      <c r="Z25"/>
      <c r="AA25"/>
      <c r="AB25"/>
      <c r="AC25"/>
      <c r="AD25"/>
      <c r="AE25"/>
    </row>
    <row r="26" spans="1:31" ht="12.75">
      <c r="A26" s="22"/>
      <c r="B26" s="22"/>
      <c r="C26" s="94"/>
      <c r="D26" s="50"/>
      <c r="E26" s="94"/>
      <c r="F26" s="83"/>
      <c r="G26" s="84"/>
      <c r="H26" s="95"/>
      <c r="I26" s="45"/>
      <c r="J26" s="47"/>
      <c r="M26" s="89"/>
      <c r="P26" s="15" t="s">
        <v>18</v>
      </c>
      <c r="Q26" s="16"/>
      <c r="R26" s="18">
        <f>VLOOKUP(R22,W3:Y146,3,FALSE)</f>
        <v>70.22</v>
      </c>
      <c r="S26"/>
      <c r="T26"/>
      <c r="U26" t="s">
        <v>2</v>
      </c>
      <c r="V26" t="s">
        <v>44</v>
      </c>
      <c r="W26" t="str">
        <f t="shared" si="0"/>
        <v>Alberta Dental Silver $1,000</v>
      </c>
      <c r="X26" s="8">
        <v>46.27</v>
      </c>
      <c r="Y26" s="9">
        <v>115.69</v>
      </c>
      <c r="Z26"/>
      <c r="AA26"/>
      <c r="AB26"/>
      <c r="AC26"/>
      <c r="AD26"/>
      <c r="AE26"/>
    </row>
    <row r="27" spans="1:31" ht="12.75">
      <c r="A27" s="22"/>
      <c r="B27" s="22"/>
      <c r="C27" s="95"/>
      <c r="D27" s="50"/>
      <c r="E27" s="94"/>
      <c r="F27" s="83"/>
      <c r="G27" s="84"/>
      <c r="H27" s="95"/>
      <c r="I27" s="45"/>
      <c r="J27" s="47"/>
      <c r="M27" s="89"/>
      <c r="P27"/>
      <c r="Q27"/>
      <c r="R27"/>
      <c r="S27"/>
      <c r="T27"/>
      <c r="U27" t="s">
        <v>2</v>
      </c>
      <c r="V27" t="s">
        <v>45</v>
      </c>
      <c r="W27" t="str">
        <f t="shared" si="0"/>
        <v>Alberta Dental Silver $1,500</v>
      </c>
      <c r="X27" s="2">
        <v>48.21</v>
      </c>
      <c r="Y27" s="3">
        <v>120.51</v>
      </c>
      <c r="Z27"/>
      <c r="AA27"/>
      <c r="AB27"/>
      <c r="AC27"/>
      <c r="AD27"/>
      <c r="AE27"/>
    </row>
    <row r="28" spans="1:31" ht="15.75" customHeight="1">
      <c r="A28" s="26" t="s">
        <v>27</v>
      </c>
      <c r="B28" s="26"/>
      <c r="C28" s="95"/>
      <c r="D28" s="119">
        <v>0</v>
      </c>
      <c r="E28" s="39"/>
      <c r="F28" s="121">
        <v>0</v>
      </c>
      <c r="G28" s="86">
        <f>(D28/1000)*F28</f>
        <v>0</v>
      </c>
      <c r="H28" s="95"/>
      <c r="I28" s="123">
        <v>0</v>
      </c>
      <c r="J28" s="47">
        <f>(D28/1000)*I28</f>
        <v>0</v>
      </c>
      <c r="M28" s="89"/>
      <c r="P28"/>
      <c r="Q28"/>
      <c r="R28"/>
      <c r="S28"/>
      <c r="T28"/>
      <c r="U28" t="s">
        <v>2</v>
      </c>
      <c r="V28" s="92" t="s">
        <v>59</v>
      </c>
      <c r="W28" t="str">
        <f t="shared" si="0"/>
        <v>Alberta Dental Silver $2,000</v>
      </c>
      <c r="X28" s="2">
        <v>51.34</v>
      </c>
      <c r="Y28" s="3">
        <v>128.34</v>
      </c>
      <c r="Z28"/>
      <c r="AA28"/>
      <c r="AB28"/>
      <c r="AC28"/>
      <c r="AD28"/>
      <c r="AE28"/>
    </row>
    <row r="29" spans="1:31" ht="12.75">
      <c r="A29" s="24"/>
      <c r="B29" s="24"/>
      <c r="C29" s="95"/>
      <c r="D29" s="51"/>
      <c r="E29" s="28"/>
      <c r="F29" s="85"/>
      <c r="G29" s="82"/>
      <c r="H29" s="95"/>
      <c r="I29" s="45"/>
      <c r="J29" s="47"/>
      <c r="M29" s="89"/>
      <c r="P29"/>
      <c r="Q29"/>
      <c r="R29"/>
      <c r="S29"/>
      <c r="T29"/>
      <c r="U29" t="s">
        <v>2</v>
      </c>
      <c r="V29" t="s">
        <v>46</v>
      </c>
      <c r="W29" t="str">
        <f t="shared" si="0"/>
        <v>Alberta Dental Gold $500</v>
      </c>
      <c r="X29" s="2">
        <v>47.45</v>
      </c>
      <c r="Y29" s="3">
        <v>118.62</v>
      </c>
      <c r="Z29"/>
      <c r="AA29"/>
      <c r="AB29"/>
      <c r="AC29"/>
      <c r="AD29"/>
      <c r="AE29"/>
    </row>
    <row r="30" spans="1:31" ht="15.75" customHeight="1">
      <c r="A30" s="26" t="s">
        <v>28</v>
      </c>
      <c r="B30" s="26"/>
      <c r="C30" s="95"/>
      <c r="D30" s="119">
        <v>0</v>
      </c>
      <c r="E30" s="39"/>
      <c r="F30" s="121">
        <v>0</v>
      </c>
      <c r="G30" s="86">
        <f>(D30/1000)*F30</f>
        <v>0</v>
      </c>
      <c r="H30" s="95"/>
      <c r="I30" s="123">
        <v>0</v>
      </c>
      <c r="J30" s="47">
        <f>(D30/1000)*I30</f>
        <v>0</v>
      </c>
      <c r="M30" s="89"/>
      <c r="P30"/>
      <c r="Q30"/>
      <c r="R30"/>
      <c r="S30"/>
      <c r="T30"/>
      <c r="U30" t="s">
        <v>2</v>
      </c>
      <c r="V30" t="s">
        <v>47</v>
      </c>
      <c r="W30" t="str">
        <f t="shared" si="0"/>
        <v>Alberta Dental Gold $1,000</v>
      </c>
      <c r="X30" s="8">
        <v>52.14</v>
      </c>
      <c r="Y30" s="9">
        <v>130.33</v>
      </c>
      <c r="Z30"/>
      <c r="AA30"/>
      <c r="AB30"/>
      <c r="AC30"/>
      <c r="AD30"/>
      <c r="AE30"/>
    </row>
    <row r="31" spans="1:31" ht="12.75">
      <c r="A31" s="24"/>
      <c r="B31" s="24"/>
      <c r="C31" s="95"/>
      <c r="D31" s="51"/>
      <c r="E31" s="28"/>
      <c r="F31" s="85"/>
      <c r="G31" s="82"/>
      <c r="H31" s="95"/>
      <c r="I31" s="45"/>
      <c r="J31" s="47"/>
      <c r="P31"/>
      <c r="Q31"/>
      <c r="R31"/>
      <c r="S31"/>
      <c r="T31"/>
      <c r="U31" t="s">
        <v>2</v>
      </c>
      <c r="V31" t="s">
        <v>48</v>
      </c>
      <c r="W31" t="str">
        <f t="shared" si="0"/>
        <v>Alberta Dental Gold $1,500</v>
      </c>
      <c r="X31" s="2">
        <v>54.79</v>
      </c>
      <c r="Y31" s="3">
        <v>136.98</v>
      </c>
      <c r="Z31"/>
      <c r="AA31"/>
      <c r="AB31"/>
      <c r="AC31"/>
      <c r="AD31"/>
      <c r="AE31"/>
    </row>
    <row r="32" spans="1:31" ht="15" customHeight="1">
      <c r="A32" s="27" t="s">
        <v>29</v>
      </c>
      <c r="B32" s="27"/>
      <c r="C32" s="95"/>
      <c r="D32" s="119">
        <v>0</v>
      </c>
      <c r="E32" s="39"/>
      <c r="F32" s="121">
        <v>0</v>
      </c>
      <c r="G32" s="86">
        <f>D32*F32</f>
        <v>0</v>
      </c>
      <c r="H32" s="95"/>
      <c r="I32" s="123">
        <v>0</v>
      </c>
      <c r="J32" s="47">
        <f>D32*I32</f>
        <v>0</v>
      </c>
      <c r="P32"/>
      <c r="Q32"/>
      <c r="R32"/>
      <c r="S32"/>
      <c r="T32"/>
      <c r="U32" t="s">
        <v>2</v>
      </c>
      <c r="V32" s="92" t="s">
        <v>60</v>
      </c>
      <c r="W32" t="str">
        <f t="shared" si="0"/>
        <v>Alberta Dental Gold $2,000</v>
      </c>
      <c r="X32" s="2">
        <v>59.17</v>
      </c>
      <c r="Y32" s="3">
        <v>147.93</v>
      </c>
      <c r="Z32"/>
      <c r="AA32"/>
      <c r="AB32"/>
      <c r="AC32"/>
      <c r="AD32"/>
      <c r="AE32"/>
    </row>
    <row r="33" spans="1:31" ht="12.75">
      <c r="A33" s="24"/>
      <c r="B33" s="24"/>
      <c r="C33" s="95"/>
      <c r="D33" s="50"/>
      <c r="E33" s="25"/>
      <c r="F33" s="83"/>
      <c r="G33" s="82"/>
      <c r="H33" s="95"/>
      <c r="I33" s="45"/>
      <c r="J33" s="47"/>
      <c r="P33"/>
      <c r="Q33"/>
      <c r="R33"/>
      <c r="S33"/>
      <c r="T33"/>
      <c r="U33" t="s">
        <v>2</v>
      </c>
      <c r="V33" t="s">
        <v>49</v>
      </c>
      <c r="W33" t="str">
        <f t="shared" si="0"/>
        <v>Alberta Dental Platinum $500</v>
      </c>
      <c r="X33" s="2">
        <v>56.71</v>
      </c>
      <c r="Y33" s="3">
        <v>152.55</v>
      </c>
      <c r="Z33"/>
      <c r="AA33"/>
      <c r="AB33"/>
      <c r="AC33"/>
      <c r="AD33"/>
      <c r="AE33"/>
    </row>
    <row r="34" spans="1:31" ht="15.75" customHeight="1">
      <c r="A34" s="27" t="s">
        <v>30</v>
      </c>
      <c r="B34" s="27"/>
      <c r="C34" s="95"/>
      <c r="D34" s="120">
        <v>0</v>
      </c>
      <c r="E34" s="41"/>
      <c r="F34" s="121">
        <v>0</v>
      </c>
      <c r="G34" s="86">
        <f>(D34/10)*F34</f>
        <v>0</v>
      </c>
      <c r="H34" s="95"/>
      <c r="I34" s="123">
        <v>0</v>
      </c>
      <c r="J34" s="47">
        <f>(D34/10)*I34</f>
        <v>0</v>
      </c>
      <c r="P34"/>
      <c r="Q34"/>
      <c r="R34"/>
      <c r="S34"/>
      <c r="T34"/>
      <c r="U34" t="s">
        <v>2</v>
      </c>
      <c r="V34" t="s">
        <v>50</v>
      </c>
      <c r="W34" t="str">
        <f t="shared" si="0"/>
        <v>Alberta Dental Platinum $1,000</v>
      </c>
      <c r="X34" s="8">
        <v>61.33</v>
      </c>
      <c r="Y34" s="9">
        <v>164.98</v>
      </c>
      <c r="Z34"/>
      <c r="AA34"/>
      <c r="AB34"/>
      <c r="AC34"/>
      <c r="AD34"/>
      <c r="AE34"/>
    </row>
    <row r="35" spans="1:31" ht="13.5" thickBot="1">
      <c r="A35" s="24"/>
      <c r="B35" s="24"/>
      <c r="C35" s="95"/>
      <c r="D35" s="50"/>
      <c r="E35" s="25"/>
      <c r="F35" s="83"/>
      <c r="G35" s="82"/>
      <c r="H35" s="95"/>
      <c r="I35" s="45"/>
      <c r="J35" s="47"/>
      <c r="P35"/>
      <c r="Q35"/>
      <c r="R35"/>
      <c r="S35"/>
      <c r="T35"/>
      <c r="U35" t="s">
        <v>2</v>
      </c>
      <c r="V35" s="92" t="s">
        <v>51</v>
      </c>
      <c r="W35" t="str">
        <f t="shared" si="0"/>
        <v>Alberta Dental Platinum $1,500</v>
      </c>
      <c r="X35" s="4">
        <v>64.22</v>
      </c>
      <c r="Y35" s="5">
        <v>172.74</v>
      </c>
      <c r="Z35"/>
      <c r="AA35"/>
      <c r="AB35"/>
      <c r="AC35"/>
      <c r="AD35"/>
      <c r="AE35"/>
    </row>
    <row r="36" spans="1:31" ht="15" customHeight="1">
      <c r="A36" s="27" t="s">
        <v>31</v>
      </c>
      <c r="B36" s="27"/>
      <c r="C36" s="95"/>
      <c r="D36" s="120">
        <v>0</v>
      </c>
      <c r="E36" s="41"/>
      <c r="F36" s="121">
        <v>0</v>
      </c>
      <c r="G36" s="86">
        <f>(D36/100)*F36</f>
        <v>0</v>
      </c>
      <c r="H36" s="95"/>
      <c r="I36" s="123">
        <v>0</v>
      </c>
      <c r="J36" s="47">
        <f>(D36/100)*I36</f>
        <v>0</v>
      </c>
      <c r="P36"/>
      <c r="Q36"/>
      <c r="R36"/>
      <c r="S36"/>
      <c r="T36"/>
      <c r="U36" t="s">
        <v>2</v>
      </c>
      <c r="V36" s="92" t="s">
        <v>61</v>
      </c>
      <c r="W36" t="str">
        <f t="shared" si="0"/>
        <v>Alberta Dental Platinum $2,000</v>
      </c>
      <c r="X36" s="91">
        <v>70.32</v>
      </c>
      <c r="Y36" s="91">
        <v>189.14</v>
      </c>
      <c r="Z36"/>
      <c r="AA36"/>
      <c r="AB36"/>
      <c r="AC36"/>
      <c r="AD36"/>
      <c r="AE36"/>
    </row>
    <row r="37" spans="1:31" ht="12.75">
      <c r="A37" s="22"/>
      <c r="B37" s="22"/>
      <c r="C37" s="95"/>
      <c r="D37" s="22"/>
      <c r="E37" s="25"/>
      <c r="F37" s="87"/>
      <c r="G37" s="88"/>
      <c r="H37" s="95"/>
      <c r="I37" s="45"/>
      <c r="J37" s="38"/>
      <c r="P37"/>
      <c r="Q37"/>
      <c r="R37"/>
      <c r="S37"/>
      <c r="T37"/>
      <c r="U37" t="s">
        <v>2</v>
      </c>
      <c r="V37" t="s">
        <v>23</v>
      </c>
      <c r="W37" t="str">
        <f t="shared" si="0"/>
        <v>Alberta None</v>
      </c>
      <c r="X37" s="19">
        <v>0</v>
      </c>
      <c r="Y37" s="19">
        <v>0</v>
      </c>
      <c r="Z37"/>
      <c r="AA37"/>
      <c r="AB37"/>
      <c r="AC37"/>
      <c r="AD37"/>
      <c r="AE37"/>
    </row>
    <row r="38" spans="1:31" ht="19.5" customHeight="1">
      <c r="A38" s="73" t="s">
        <v>62</v>
      </c>
      <c r="B38" s="74"/>
      <c r="C38" s="75"/>
      <c r="D38" s="74"/>
      <c r="E38" s="74"/>
      <c r="F38" s="76"/>
      <c r="G38" s="117">
        <f>SUM(G18:G36)</f>
        <v>84.13</v>
      </c>
      <c r="H38" s="35"/>
      <c r="I38" s="48"/>
      <c r="J38" s="49">
        <f>SUM(J18:J36)</f>
        <v>0</v>
      </c>
      <c r="P38"/>
      <c r="Q38"/>
      <c r="R38"/>
      <c r="S38"/>
      <c r="T38"/>
      <c r="U38" t="s">
        <v>2</v>
      </c>
      <c r="V38" t="s">
        <v>24</v>
      </c>
      <c r="W38" t="str">
        <f t="shared" si="0"/>
        <v>Alberta Custom</v>
      </c>
      <c r="X38" s="19" t="s">
        <v>25</v>
      </c>
      <c r="Y38" s="19" t="s">
        <v>25</v>
      </c>
      <c r="Z38"/>
      <c r="AA38"/>
      <c r="AB38"/>
      <c r="AC38"/>
      <c r="AD38"/>
      <c r="AE38"/>
    </row>
    <row r="39" spans="1:31" ht="17.25" customHeight="1">
      <c r="A39" s="109"/>
      <c r="B39" s="110"/>
      <c r="C39" s="110"/>
      <c r="D39" s="110"/>
      <c r="E39" s="42"/>
      <c r="F39" s="59">
        <f>IF('GMS Group Advantage Quotation'!Q20="Ontario","PST","")</f>
      </c>
      <c r="G39" s="60" t="str">
        <f>IF('GMS Group Advantage Quotation'!$Q20="Ontario",'GMS Group Advantage Quotation'!G38*0.08," ")</f>
        <v> </v>
      </c>
      <c r="H39" s="21"/>
      <c r="I39" s="21"/>
      <c r="J39" s="36" t="str">
        <f>IF('GMS Group Advantage Quotation'!$Q20="Ontario",'GMS Group Advantage Quotation'!J38*0.08," ")</f>
        <v> </v>
      </c>
      <c r="P39"/>
      <c r="Q39"/>
      <c r="R39"/>
      <c r="S39"/>
      <c r="T39"/>
      <c r="U39" t="s">
        <v>7</v>
      </c>
      <c r="V39" t="s">
        <v>40</v>
      </c>
      <c r="W39" t="str">
        <f t="shared" si="0"/>
        <v>Saskatchewan Health Silver</v>
      </c>
      <c r="X39" s="6">
        <v>27.57</v>
      </c>
      <c r="Y39" s="7">
        <v>57.83</v>
      </c>
      <c r="Z39"/>
      <c r="AA39"/>
      <c r="AB39"/>
      <c r="AC39"/>
      <c r="AD39"/>
      <c r="AE39"/>
    </row>
    <row r="40" spans="6:31" ht="16.5" customHeight="1">
      <c r="F40" s="93" t="str">
        <f>IF(Q21=Q6,IF(SUM(D18:D19)&lt;10,"A minimum of 10 members is required to qualify for the Diamond Health Plan",""),IF(Q21=Q5,IF(SUM(D18:D19)&lt;6,"A minimum of 6 members is required to qualify for the Platinum Health Plan",""),""))</f>
        <v>A minimum of 10 members is required to qualify for the Diamond Health Plan</v>
      </c>
      <c r="G40" s="93"/>
      <c r="H40" s="93"/>
      <c r="I40" s="93"/>
      <c r="J40" s="93"/>
      <c r="P40"/>
      <c r="Q40"/>
      <c r="R40"/>
      <c r="S40"/>
      <c r="T40"/>
      <c r="U40" t="s">
        <v>7</v>
      </c>
      <c r="V40" t="s">
        <v>41</v>
      </c>
      <c r="W40" t="str">
        <f t="shared" si="0"/>
        <v>Saskatchewan Health Gold</v>
      </c>
      <c r="X40" s="8">
        <v>42.19</v>
      </c>
      <c r="Y40" s="9">
        <v>88.86</v>
      </c>
      <c r="Z40"/>
      <c r="AA40"/>
      <c r="AB40"/>
      <c r="AC40"/>
      <c r="AD40"/>
      <c r="AE40"/>
    </row>
    <row r="41" spans="6:31" ht="17.25" customHeight="1">
      <c r="F41" s="124"/>
      <c r="H41" s="21"/>
      <c r="I41" s="21"/>
      <c r="J41" s="37">
        <f>IF($Q20="Ontario",J38+J39,"")</f>
      </c>
      <c r="P41"/>
      <c r="Q41"/>
      <c r="R41"/>
      <c r="S41"/>
      <c r="T41"/>
      <c r="U41" t="s">
        <v>7</v>
      </c>
      <c r="V41" t="s">
        <v>42</v>
      </c>
      <c r="W41" t="str">
        <f t="shared" si="0"/>
        <v>Saskatchewan Health Platinum</v>
      </c>
      <c r="X41" s="2">
        <v>77.91</v>
      </c>
      <c r="Y41" s="3">
        <v>163.76</v>
      </c>
      <c r="Z41"/>
      <c r="AA41"/>
      <c r="AB41"/>
      <c r="AC41"/>
      <c r="AD41"/>
      <c r="AE41"/>
    </row>
    <row r="42" spans="1:31" ht="12.75">
      <c r="A42" s="63" t="str">
        <f>(A6)</f>
        <v>&lt; Enter Client Name Here &gt;</v>
      </c>
      <c r="E42" s="44"/>
      <c r="F42" s="52"/>
      <c r="G42" s="53"/>
      <c r="P42"/>
      <c r="Q42"/>
      <c r="R42"/>
      <c r="S42"/>
      <c r="T42"/>
      <c r="U42" t="s">
        <v>7</v>
      </c>
      <c r="V42" s="92" t="s">
        <v>58</v>
      </c>
      <c r="W42" t="str">
        <f t="shared" si="0"/>
        <v>Saskatchewan Health Diamond</v>
      </c>
      <c r="X42" s="2">
        <v>84.13</v>
      </c>
      <c r="Y42" s="3">
        <v>176.83</v>
      </c>
      <c r="Z42"/>
      <c r="AA42"/>
      <c r="AB42"/>
      <c r="AC42"/>
      <c r="AD42"/>
      <c r="AE42"/>
    </row>
    <row r="43" spans="1:31" ht="12.75">
      <c r="A43" s="64">
        <f>IF($Q$20="Ontario",IF($F$40&lt;$J$41,"Your annual savings with GMS Group Advantage®:",""),IF($G$38&lt;$J$38,"Your annual savings with GMS Group Advantage®:",""))</f>
      </c>
      <c r="B43" s="65"/>
      <c r="C43" s="65"/>
      <c r="D43" s="65"/>
      <c r="E43" s="66"/>
      <c r="F43" s="65"/>
      <c r="P43"/>
      <c r="Q43"/>
      <c r="R43"/>
      <c r="S43"/>
      <c r="T43"/>
      <c r="U43" t="s">
        <v>7</v>
      </c>
      <c r="V43" t="s">
        <v>43</v>
      </c>
      <c r="W43" t="str">
        <f t="shared" si="0"/>
        <v>Saskatchewan Dental Silver $500</v>
      </c>
      <c r="X43" s="2">
        <v>25.17</v>
      </c>
      <c r="Y43" s="3">
        <v>62.91</v>
      </c>
      <c r="Z43"/>
      <c r="AA43"/>
      <c r="AB43"/>
      <c r="AC43"/>
      <c r="AD43"/>
      <c r="AE43"/>
    </row>
    <row r="44" spans="1:31" ht="12.75">
      <c r="A44" s="67">
        <f>IF($Q$20="Ontario",IF($F$40&lt;$J$41,($J$41-$F$40)*12,""),IF($G$38&lt;$J$38,($J$38-$G$38)*12,""))</f>
      </c>
      <c r="B44" s="65"/>
      <c r="C44" s="65"/>
      <c r="D44" s="65"/>
      <c r="E44" s="66"/>
      <c r="F44" s="68"/>
      <c r="P44"/>
      <c r="Q44"/>
      <c r="R44"/>
      <c r="S44"/>
      <c r="T44"/>
      <c r="U44" t="s">
        <v>7</v>
      </c>
      <c r="V44" t="s">
        <v>44</v>
      </c>
      <c r="W44" t="str">
        <f t="shared" si="0"/>
        <v>Saskatchewan Dental Silver $1,000</v>
      </c>
      <c r="X44" s="8">
        <v>28.09</v>
      </c>
      <c r="Y44" s="9">
        <v>70.22</v>
      </c>
      <c r="Z44"/>
      <c r="AA44"/>
      <c r="AB44"/>
      <c r="AC44"/>
      <c r="AD44"/>
      <c r="AE44"/>
    </row>
    <row r="45" spans="1:31" ht="12.75">
      <c r="A45" s="125" t="s">
        <v>67</v>
      </c>
      <c r="P45"/>
      <c r="Q45"/>
      <c r="R45"/>
      <c r="S45"/>
      <c r="T45"/>
      <c r="U45" t="s">
        <v>7</v>
      </c>
      <c r="V45" t="s">
        <v>45</v>
      </c>
      <c r="W45" t="str">
        <f t="shared" si="0"/>
        <v>Saskatchewan Dental Silver $1,500</v>
      </c>
      <c r="X45" s="2">
        <v>29.26</v>
      </c>
      <c r="Y45" s="3">
        <v>73.15</v>
      </c>
      <c r="Z45"/>
      <c r="AA45"/>
      <c r="AB45"/>
      <c r="AC45"/>
      <c r="AD45"/>
      <c r="AE45"/>
    </row>
    <row r="46" spans="1:31" ht="12.75">
      <c r="A46" s="125" t="s">
        <v>66</v>
      </c>
      <c r="P46"/>
      <c r="Q46"/>
      <c r="R46"/>
      <c r="S46"/>
      <c r="T46"/>
      <c r="U46" t="s">
        <v>7</v>
      </c>
      <c r="V46" s="92" t="s">
        <v>59</v>
      </c>
      <c r="W46" t="str">
        <f t="shared" si="0"/>
        <v>Saskatchewan Dental Silver $2,000</v>
      </c>
      <c r="X46" s="2">
        <v>31.16</v>
      </c>
      <c r="Y46" s="3">
        <v>77.91</v>
      </c>
      <c r="Z46"/>
      <c r="AA46"/>
      <c r="AB46"/>
      <c r="AC46"/>
      <c r="AD46"/>
      <c r="AE46"/>
    </row>
    <row r="47" spans="16:31" ht="12.75">
      <c r="P47"/>
      <c r="Q47"/>
      <c r="R47"/>
      <c r="S47"/>
      <c r="T47"/>
      <c r="U47" t="s">
        <v>7</v>
      </c>
      <c r="V47" t="s">
        <v>46</v>
      </c>
      <c r="W47" t="str">
        <f t="shared" si="0"/>
        <v>Saskatchewan Dental Gold $500</v>
      </c>
      <c r="X47" s="2">
        <v>29.05</v>
      </c>
      <c r="Y47" s="3">
        <v>72.63</v>
      </c>
      <c r="Z47"/>
      <c r="AA47"/>
      <c r="AB47"/>
      <c r="AC47"/>
      <c r="AD47"/>
      <c r="AE47"/>
    </row>
    <row r="48" spans="16:31" ht="12.75">
      <c r="P48"/>
      <c r="Q48"/>
      <c r="R48"/>
      <c r="S48"/>
      <c r="T48"/>
      <c r="U48" t="s">
        <v>7</v>
      </c>
      <c r="V48" t="s">
        <v>47</v>
      </c>
      <c r="W48" t="str">
        <f t="shared" si="0"/>
        <v>Saskatchewan Dental Gold $1,000</v>
      </c>
      <c r="X48" s="8">
        <v>31.92</v>
      </c>
      <c r="Y48" s="9">
        <v>79.8</v>
      </c>
      <c r="Z48"/>
      <c r="AA48"/>
      <c r="AB48"/>
      <c r="AC48"/>
      <c r="AD48"/>
      <c r="AE48"/>
    </row>
    <row r="49" spans="16:31" ht="12.75">
      <c r="P49"/>
      <c r="Q49"/>
      <c r="R49"/>
      <c r="S49"/>
      <c r="T49"/>
      <c r="U49" t="s">
        <v>7</v>
      </c>
      <c r="V49" t="s">
        <v>48</v>
      </c>
      <c r="W49" t="str">
        <f t="shared" si="0"/>
        <v>Saskatchewan Dental Gold $1,500</v>
      </c>
      <c r="X49" s="2">
        <v>33.78</v>
      </c>
      <c r="Y49" s="3">
        <v>84.46</v>
      </c>
      <c r="Z49"/>
      <c r="AA49"/>
      <c r="AB49"/>
      <c r="AC49"/>
      <c r="AD49"/>
      <c r="AE49"/>
    </row>
    <row r="50" spans="16:31" ht="12.75">
      <c r="P50"/>
      <c r="Q50"/>
      <c r="R50"/>
      <c r="S50"/>
      <c r="T50"/>
      <c r="U50" t="s">
        <v>7</v>
      </c>
      <c r="V50" s="92" t="s">
        <v>60</v>
      </c>
      <c r="W50" t="str">
        <f t="shared" si="0"/>
        <v>Saskatchewan Dental Gold $2,000</v>
      </c>
      <c r="X50" s="2">
        <v>36.48</v>
      </c>
      <c r="Y50" s="3">
        <v>91.21</v>
      </c>
      <c r="Z50"/>
      <c r="AA50"/>
      <c r="AB50"/>
      <c r="AC50"/>
      <c r="AD50"/>
      <c r="AE50"/>
    </row>
    <row r="51" spans="16:31" ht="12.75">
      <c r="P51"/>
      <c r="Q51"/>
      <c r="R51"/>
      <c r="S51"/>
      <c r="T51"/>
      <c r="U51" t="s">
        <v>7</v>
      </c>
      <c r="V51" t="s">
        <v>49</v>
      </c>
      <c r="W51" t="str">
        <f t="shared" si="0"/>
        <v>Saskatchewan Dental Platinum $500</v>
      </c>
      <c r="X51" s="2">
        <v>35.93</v>
      </c>
      <c r="Y51" s="3">
        <v>96.63</v>
      </c>
      <c r="Z51"/>
      <c r="AA51"/>
      <c r="AB51"/>
      <c r="AC51"/>
      <c r="AD51"/>
      <c r="AE51"/>
    </row>
    <row r="52" spans="16:31" ht="12.75">
      <c r="P52"/>
      <c r="Q52"/>
      <c r="R52"/>
      <c r="S52"/>
      <c r="T52"/>
      <c r="U52" t="s">
        <v>7</v>
      </c>
      <c r="V52" t="s">
        <v>50</v>
      </c>
      <c r="W52" t="str">
        <f t="shared" si="0"/>
        <v>Saskatchewan Dental Platinum $1,000</v>
      </c>
      <c r="X52" s="8">
        <v>39.18</v>
      </c>
      <c r="Y52" s="9">
        <v>105.42</v>
      </c>
      <c r="Z52"/>
      <c r="AA52"/>
      <c r="AB52"/>
      <c r="AC52"/>
      <c r="AD52"/>
      <c r="AE52"/>
    </row>
    <row r="53" spans="16:31" ht="13.5" thickBot="1">
      <c r="P53"/>
      <c r="Q53"/>
      <c r="R53"/>
      <c r="S53"/>
      <c r="T53"/>
      <c r="U53" t="s">
        <v>7</v>
      </c>
      <c r="V53" s="92" t="s">
        <v>51</v>
      </c>
      <c r="W53" t="str">
        <f t="shared" si="0"/>
        <v>Saskatchewan Dental Platinum $1,500</v>
      </c>
      <c r="X53" s="4">
        <v>41.32</v>
      </c>
      <c r="Y53" s="5">
        <v>111.13</v>
      </c>
      <c r="Z53"/>
      <c r="AA53"/>
      <c r="AB53"/>
      <c r="AC53"/>
      <c r="AD53"/>
      <c r="AE53"/>
    </row>
    <row r="54" spans="16:31" ht="12.75">
      <c r="P54"/>
      <c r="Q54"/>
      <c r="R54"/>
      <c r="S54"/>
      <c r="T54"/>
      <c r="U54" t="s">
        <v>7</v>
      </c>
      <c r="V54" s="92" t="s">
        <v>61</v>
      </c>
      <c r="W54" t="str">
        <f t="shared" si="0"/>
        <v>Saskatchewan Dental Platinum $2,000</v>
      </c>
      <c r="X54" s="91">
        <v>45.24</v>
      </c>
      <c r="Y54" s="91">
        <v>121.69</v>
      </c>
      <c r="Z54"/>
      <c r="AA54"/>
      <c r="AB54"/>
      <c r="AC54"/>
      <c r="AD54"/>
      <c r="AE54"/>
    </row>
    <row r="55" spans="16:31" ht="12.75">
      <c r="P55"/>
      <c r="Q55"/>
      <c r="R55"/>
      <c r="S55"/>
      <c r="T55"/>
      <c r="U55" t="s">
        <v>7</v>
      </c>
      <c r="V55" t="s">
        <v>23</v>
      </c>
      <c r="W55" t="str">
        <f t="shared" si="0"/>
        <v>Saskatchewan None</v>
      </c>
      <c r="X55" s="19">
        <v>0</v>
      </c>
      <c r="Y55" s="19">
        <v>0</v>
      </c>
      <c r="Z55"/>
      <c r="AA55"/>
      <c r="AB55"/>
      <c r="AC55"/>
      <c r="AD55"/>
      <c r="AE55"/>
    </row>
    <row r="56" spans="16:31" ht="12.75">
      <c r="P56"/>
      <c r="Q56"/>
      <c r="R56"/>
      <c r="S56"/>
      <c r="T56"/>
      <c r="U56" t="s">
        <v>7</v>
      </c>
      <c r="V56" t="s">
        <v>24</v>
      </c>
      <c r="W56" t="str">
        <f t="shared" si="0"/>
        <v>Saskatchewan Custom</v>
      </c>
      <c r="X56" s="19" t="s">
        <v>25</v>
      </c>
      <c r="Y56" s="19" t="s">
        <v>25</v>
      </c>
      <c r="Z56"/>
      <c r="AA56"/>
      <c r="AB56"/>
      <c r="AC56"/>
      <c r="AD56"/>
      <c r="AE56"/>
    </row>
    <row r="57" spans="16:31" ht="12.75">
      <c r="P57"/>
      <c r="Q57"/>
      <c r="R57"/>
      <c r="S57"/>
      <c r="T57"/>
      <c r="U57" t="s">
        <v>4</v>
      </c>
      <c r="V57" t="s">
        <v>40</v>
      </c>
      <c r="W57" t="str">
        <f t="shared" si="0"/>
        <v>Manitoba Health Silver</v>
      </c>
      <c r="X57" s="6">
        <v>26.11</v>
      </c>
      <c r="Y57" s="7">
        <v>54.77</v>
      </c>
      <c r="Z57"/>
      <c r="AA57"/>
      <c r="AB57"/>
      <c r="AC57"/>
      <c r="AD57"/>
      <c r="AE57"/>
    </row>
    <row r="58" spans="16:31" ht="12.75">
      <c r="P58"/>
      <c r="Q58"/>
      <c r="R58"/>
      <c r="S58"/>
      <c r="T58"/>
      <c r="U58" t="s">
        <v>4</v>
      </c>
      <c r="V58" t="s">
        <v>41</v>
      </c>
      <c r="W58" t="str">
        <f t="shared" si="0"/>
        <v>Manitoba Health Gold</v>
      </c>
      <c r="X58" s="10">
        <v>38.94</v>
      </c>
      <c r="Y58" s="11">
        <v>82.06</v>
      </c>
      <c r="Z58"/>
      <c r="AA58"/>
      <c r="AB58"/>
      <c r="AC58"/>
      <c r="AD58"/>
      <c r="AE58"/>
    </row>
    <row r="59" spans="16:31" ht="12.75">
      <c r="P59"/>
      <c r="Q59"/>
      <c r="R59"/>
      <c r="S59"/>
      <c r="T59"/>
      <c r="U59" t="s">
        <v>4</v>
      </c>
      <c r="V59" t="s">
        <v>42</v>
      </c>
      <c r="W59" t="str">
        <f t="shared" si="0"/>
        <v>Manitoba Health Platinum</v>
      </c>
      <c r="X59" s="6">
        <v>72.98</v>
      </c>
      <c r="Y59" s="7">
        <v>153.37</v>
      </c>
      <c r="Z59"/>
      <c r="AA59"/>
      <c r="AB59"/>
      <c r="AC59"/>
      <c r="AD59"/>
      <c r="AE59"/>
    </row>
    <row r="60" spans="16:31" ht="12.75">
      <c r="P60"/>
      <c r="Q60"/>
      <c r="R60"/>
      <c r="S60"/>
      <c r="T60"/>
      <c r="U60" t="s">
        <v>4</v>
      </c>
      <c r="V60" s="92" t="s">
        <v>58</v>
      </c>
      <c r="W60" t="str">
        <f t="shared" si="0"/>
        <v>Manitoba Health Diamond</v>
      </c>
      <c r="X60" s="2">
        <v>78.81</v>
      </c>
      <c r="Y60" s="3">
        <v>165.62</v>
      </c>
      <c r="Z60"/>
      <c r="AA60"/>
      <c r="AB60"/>
      <c r="AC60"/>
      <c r="AD60"/>
      <c r="AE60"/>
    </row>
    <row r="61" spans="16:31" ht="12.75">
      <c r="P61"/>
      <c r="Q61"/>
      <c r="R61"/>
      <c r="S61"/>
      <c r="T61"/>
      <c r="U61" t="s">
        <v>4</v>
      </c>
      <c r="V61" t="s">
        <v>43</v>
      </c>
      <c r="W61" t="str">
        <f t="shared" si="0"/>
        <v>Manitoba Dental Silver $500</v>
      </c>
      <c r="X61" s="2">
        <v>32.71</v>
      </c>
      <c r="Y61" s="3">
        <v>81.75</v>
      </c>
      <c r="Z61"/>
      <c r="AA61"/>
      <c r="AB61"/>
      <c r="AC61"/>
      <c r="AD61"/>
      <c r="AE61"/>
    </row>
    <row r="62" spans="16:31" ht="12.75">
      <c r="P62"/>
      <c r="Q62"/>
      <c r="R62"/>
      <c r="S62"/>
      <c r="T62"/>
      <c r="U62" t="s">
        <v>4</v>
      </c>
      <c r="V62" t="s">
        <v>44</v>
      </c>
      <c r="W62" t="str">
        <f t="shared" si="0"/>
        <v>Manitoba Dental Silver $1,000</v>
      </c>
      <c r="X62" s="8">
        <v>36.5</v>
      </c>
      <c r="Y62" s="9">
        <v>91.25</v>
      </c>
      <c r="Z62"/>
      <c r="AA62"/>
      <c r="AB62"/>
      <c r="AC62"/>
      <c r="AD62"/>
      <c r="AE62"/>
    </row>
    <row r="63" spans="16:31" ht="12.75">
      <c r="P63"/>
      <c r="Q63"/>
      <c r="R63"/>
      <c r="S63"/>
      <c r="T63"/>
      <c r="U63" t="s">
        <v>4</v>
      </c>
      <c r="V63" t="s">
        <v>45</v>
      </c>
      <c r="W63" t="str">
        <f t="shared" si="0"/>
        <v>Manitoba Dental Silver $1,500</v>
      </c>
      <c r="X63" s="2">
        <v>38.02</v>
      </c>
      <c r="Y63" s="3">
        <v>95.06</v>
      </c>
      <c r="Z63"/>
      <c r="AA63"/>
      <c r="AB63"/>
      <c r="AC63"/>
      <c r="AD63"/>
      <c r="AE63"/>
    </row>
    <row r="64" spans="16:31" ht="12.75">
      <c r="P64"/>
      <c r="Q64"/>
      <c r="R64"/>
      <c r="S64"/>
      <c r="T64"/>
      <c r="U64" t="s">
        <v>4</v>
      </c>
      <c r="V64" s="92" t="s">
        <v>59</v>
      </c>
      <c r="W64" t="str">
        <f t="shared" si="0"/>
        <v>Manitoba Dental Silver $2,000</v>
      </c>
      <c r="X64" s="2">
        <v>40.49</v>
      </c>
      <c r="Y64" s="3">
        <v>101.24</v>
      </c>
      <c r="Z64"/>
      <c r="AA64"/>
      <c r="AB64"/>
      <c r="AC64"/>
      <c r="AD64"/>
      <c r="AE64"/>
    </row>
    <row r="65" spans="16:31" ht="12.75">
      <c r="P65"/>
      <c r="Q65"/>
      <c r="R65"/>
      <c r="S65"/>
      <c r="T65"/>
      <c r="U65" t="s">
        <v>4</v>
      </c>
      <c r="V65" t="s">
        <v>46</v>
      </c>
      <c r="W65" t="str">
        <f t="shared" si="0"/>
        <v>Manitoba Dental Gold $500</v>
      </c>
      <c r="X65" s="2">
        <v>37.75</v>
      </c>
      <c r="Y65" s="3">
        <v>94.39</v>
      </c>
      <c r="Z65"/>
      <c r="AA65"/>
      <c r="AB65"/>
      <c r="AC65"/>
      <c r="AD65"/>
      <c r="AE65"/>
    </row>
    <row r="66" spans="16:31" ht="12.75">
      <c r="P66"/>
      <c r="Q66"/>
      <c r="R66"/>
      <c r="S66"/>
      <c r="T66"/>
      <c r="U66" t="s">
        <v>4</v>
      </c>
      <c r="V66" t="s">
        <v>47</v>
      </c>
      <c r="W66" t="str">
        <f t="shared" si="0"/>
        <v>Manitoba Dental Gold $1,000</v>
      </c>
      <c r="X66" s="8">
        <v>41.48</v>
      </c>
      <c r="Y66" s="9">
        <v>103.83</v>
      </c>
      <c r="Z66"/>
      <c r="AA66"/>
      <c r="AB66"/>
      <c r="AC66"/>
      <c r="AD66"/>
      <c r="AE66"/>
    </row>
    <row r="67" spans="16:31" ht="12.75">
      <c r="P67"/>
      <c r="Q67"/>
      <c r="R67"/>
      <c r="S67"/>
      <c r="T67"/>
      <c r="U67" t="s">
        <v>4</v>
      </c>
      <c r="V67" t="s">
        <v>48</v>
      </c>
      <c r="W67" t="str">
        <f aca="true" t="shared" si="2" ref="W67:W130">CONCATENATE(U67," ",V67)</f>
        <v>Manitoba Dental Gold $1,500</v>
      </c>
      <c r="X67" s="2">
        <v>43.82</v>
      </c>
      <c r="Y67" s="3">
        <v>109.54</v>
      </c>
      <c r="Z67"/>
      <c r="AA67"/>
      <c r="AB67"/>
      <c r="AC67"/>
      <c r="AD67"/>
      <c r="AE67"/>
    </row>
    <row r="68" spans="16:31" ht="12.75">
      <c r="P68"/>
      <c r="Q68"/>
      <c r="R68"/>
      <c r="S68"/>
      <c r="T68"/>
      <c r="U68" t="s">
        <v>4</v>
      </c>
      <c r="V68" s="92" t="s">
        <v>60</v>
      </c>
      <c r="W68" t="str">
        <f t="shared" si="2"/>
        <v>Manitoba Dental Gold $2,000</v>
      </c>
      <c r="X68" s="2">
        <v>47.32</v>
      </c>
      <c r="Y68" s="3">
        <v>118.3</v>
      </c>
      <c r="Z68"/>
      <c r="AA68"/>
      <c r="AB68"/>
      <c r="AC68"/>
      <c r="AD68"/>
      <c r="AE68"/>
    </row>
    <row r="69" spans="16:31" ht="12.75">
      <c r="P69"/>
      <c r="Q69"/>
      <c r="R69"/>
      <c r="S69"/>
      <c r="T69"/>
      <c r="U69" t="s">
        <v>4</v>
      </c>
      <c r="V69" t="s">
        <v>49</v>
      </c>
      <c r="W69" t="str">
        <f t="shared" si="2"/>
        <v>Manitoba Dental Platinum $500</v>
      </c>
      <c r="X69" s="2">
        <v>46.69</v>
      </c>
      <c r="Y69" s="3">
        <v>125.61</v>
      </c>
      <c r="Z69"/>
      <c r="AA69"/>
      <c r="AB69"/>
      <c r="AC69"/>
      <c r="AD69"/>
      <c r="AE69"/>
    </row>
    <row r="70" spans="16:31" ht="12.75">
      <c r="P70"/>
      <c r="Q70"/>
      <c r="R70"/>
      <c r="S70"/>
      <c r="T70"/>
      <c r="U70" t="s">
        <v>4</v>
      </c>
      <c r="V70" t="s">
        <v>50</v>
      </c>
      <c r="W70" t="str">
        <f t="shared" si="2"/>
        <v>Manitoba Dental Platinum $1,000</v>
      </c>
      <c r="X70" s="8">
        <v>50.82</v>
      </c>
      <c r="Y70" s="9">
        <v>136.69</v>
      </c>
      <c r="Z70"/>
      <c r="AA70"/>
      <c r="AB70"/>
      <c r="AC70"/>
      <c r="AD70"/>
      <c r="AE70"/>
    </row>
    <row r="71" spans="16:31" ht="13.5" thickBot="1">
      <c r="P71"/>
      <c r="Q71"/>
      <c r="R71"/>
      <c r="S71"/>
      <c r="T71"/>
      <c r="U71" t="s">
        <v>4</v>
      </c>
      <c r="V71" s="92" t="s">
        <v>51</v>
      </c>
      <c r="W71" t="str">
        <f t="shared" si="2"/>
        <v>Manitoba Dental Platinum $1,500</v>
      </c>
      <c r="X71" s="4">
        <v>53.11</v>
      </c>
      <c r="Y71" s="5">
        <v>142.87</v>
      </c>
      <c r="Z71"/>
      <c r="AA71"/>
      <c r="AB71"/>
      <c r="AC71"/>
      <c r="AD71"/>
      <c r="AE71"/>
    </row>
    <row r="72" spans="16:31" ht="12.75">
      <c r="P72"/>
      <c r="Q72"/>
      <c r="R72"/>
      <c r="S72"/>
      <c r="T72"/>
      <c r="U72" t="s">
        <v>4</v>
      </c>
      <c r="V72" s="92" t="s">
        <v>61</v>
      </c>
      <c r="W72" t="str">
        <f t="shared" si="2"/>
        <v>Manitoba Dental Platinum $2,000</v>
      </c>
      <c r="X72" s="91">
        <v>58.15</v>
      </c>
      <c r="Y72" s="91">
        <v>156.44</v>
      </c>
      <c r="Z72"/>
      <c r="AA72"/>
      <c r="AB72"/>
      <c r="AC72"/>
      <c r="AD72"/>
      <c r="AE72"/>
    </row>
    <row r="73" spans="16:31" ht="12.75">
      <c r="P73"/>
      <c r="Q73"/>
      <c r="R73"/>
      <c r="S73"/>
      <c r="T73"/>
      <c r="U73" t="s">
        <v>4</v>
      </c>
      <c r="V73" t="s">
        <v>23</v>
      </c>
      <c r="W73" t="str">
        <f t="shared" si="2"/>
        <v>Manitoba None</v>
      </c>
      <c r="X73" s="19">
        <v>0</v>
      </c>
      <c r="Y73" s="19">
        <v>0</v>
      </c>
      <c r="Z73"/>
      <c r="AA73"/>
      <c r="AB73"/>
      <c r="AC73"/>
      <c r="AD73"/>
      <c r="AE73"/>
    </row>
    <row r="74" spans="16:31" ht="12.75">
      <c r="P74"/>
      <c r="Q74"/>
      <c r="R74"/>
      <c r="S74"/>
      <c r="T74"/>
      <c r="U74" t="s">
        <v>4</v>
      </c>
      <c r="V74" t="s">
        <v>24</v>
      </c>
      <c r="W74" t="str">
        <f t="shared" si="2"/>
        <v>Manitoba Custom</v>
      </c>
      <c r="X74" s="19" t="s">
        <v>25</v>
      </c>
      <c r="Y74" s="19" t="s">
        <v>25</v>
      </c>
      <c r="Z74"/>
      <c r="AA74"/>
      <c r="AB74"/>
      <c r="AC74"/>
      <c r="AD74"/>
      <c r="AE74"/>
    </row>
    <row r="75" spans="16:31" ht="12.75">
      <c r="P75"/>
      <c r="Q75"/>
      <c r="R75"/>
      <c r="S75"/>
      <c r="T75"/>
      <c r="U75" t="s">
        <v>5</v>
      </c>
      <c r="V75" t="s">
        <v>40</v>
      </c>
      <c r="W75" t="str">
        <f t="shared" si="2"/>
        <v>Ontario Health Silver</v>
      </c>
      <c r="X75" s="6">
        <v>43.3</v>
      </c>
      <c r="Y75" s="7">
        <v>90.83</v>
      </c>
      <c r="Z75"/>
      <c r="AA75"/>
      <c r="AB75"/>
      <c r="AC75"/>
      <c r="AD75"/>
      <c r="AE75"/>
    </row>
    <row r="76" spans="16:31" ht="12.75">
      <c r="P76"/>
      <c r="Q76"/>
      <c r="R76"/>
      <c r="S76"/>
      <c r="T76"/>
      <c r="U76" t="s">
        <v>5</v>
      </c>
      <c r="V76" t="s">
        <v>41</v>
      </c>
      <c r="W76" t="str">
        <f t="shared" si="2"/>
        <v>Ontario Health Gold</v>
      </c>
      <c r="X76" s="10">
        <v>59.59</v>
      </c>
      <c r="Y76" s="11">
        <v>125.66</v>
      </c>
      <c r="Z76"/>
      <c r="AA76"/>
      <c r="AB76"/>
      <c r="AC76"/>
      <c r="AD76"/>
      <c r="AE76"/>
    </row>
    <row r="77" spans="16:31" ht="12.75">
      <c r="P77"/>
      <c r="Q77"/>
      <c r="R77"/>
      <c r="S77"/>
      <c r="T77"/>
      <c r="U77" t="s">
        <v>5</v>
      </c>
      <c r="V77" t="s">
        <v>42</v>
      </c>
      <c r="W77" t="str">
        <f t="shared" si="2"/>
        <v>Ontario Health Platinum</v>
      </c>
      <c r="X77" s="6">
        <v>113.4</v>
      </c>
      <c r="Y77" s="7">
        <v>238.3</v>
      </c>
      <c r="Z77"/>
      <c r="AA77"/>
      <c r="AB77"/>
      <c r="AC77"/>
      <c r="AD77"/>
      <c r="AE77"/>
    </row>
    <row r="78" spans="16:31" ht="12.75">
      <c r="P78"/>
      <c r="Q78"/>
      <c r="R78"/>
      <c r="S78"/>
      <c r="T78"/>
      <c r="U78" t="s">
        <v>5</v>
      </c>
      <c r="V78" s="92" t="s">
        <v>58</v>
      </c>
      <c r="W78" t="str">
        <f t="shared" si="2"/>
        <v>Ontario Health Diamond</v>
      </c>
      <c r="X78" s="2">
        <v>122.26</v>
      </c>
      <c r="Y78" s="3">
        <v>257.32</v>
      </c>
      <c r="Z78"/>
      <c r="AA78"/>
      <c r="AB78"/>
      <c r="AC78"/>
      <c r="AD78"/>
      <c r="AE78"/>
    </row>
    <row r="79" spans="16:31" ht="12.75">
      <c r="P79"/>
      <c r="Q79"/>
      <c r="R79"/>
      <c r="S79"/>
      <c r="T79"/>
      <c r="U79" t="s">
        <v>5</v>
      </c>
      <c r="V79" t="s">
        <v>43</v>
      </c>
      <c r="W79" t="str">
        <f t="shared" si="2"/>
        <v>Ontario Dental Silver $500</v>
      </c>
      <c r="X79" s="2">
        <v>45.38</v>
      </c>
      <c r="Y79" s="3">
        <v>113.45</v>
      </c>
      <c r="Z79"/>
      <c r="AA79"/>
      <c r="AB79"/>
      <c r="AC79"/>
      <c r="AD79"/>
      <c r="AE79"/>
    </row>
    <row r="80" spans="16:31" ht="12.75">
      <c r="P80"/>
      <c r="Q80"/>
      <c r="R80"/>
      <c r="S80"/>
      <c r="T80"/>
      <c r="U80" t="s">
        <v>5</v>
      </c>
      <c r="V80" t="s">
        <v>44</v>
      </c>
      <c r="W80" t="str">
        <f t="shared" si="2"/>
        <v>Ontario Dental Silver $1,000</v>
      </c>
      <c r="X80" s="8">
        <v>50.65</v>
      </c>
      <c r="Y80" s="9">
        <v>126.64</v>
      </c>
      <c r="Z80"/>
      <c r="AA80"/>
      <c r="AB80"/>
      <c r="AC80"/>
      <c r="AD80"/>
      <c r="AE80"/>
    </row>
    <row r="81" spans="16:31" ht="12.75">
      <c r="P81"/>
      <c r="Q81"/>
      <c r="R81"/>
      <c r="S81"/>
      <c r="T81"/>
      <c r="U81" t="s">
        <v>5</v>
      </c>
      <c r="V81" t="s">
        <v>45</v>
      </c>
      <c r="W81" t="str">
        <f t="shared" si="2"/>
        <v>Ontario Dental Silver $1,500</v>
      </c>
      <c r="X81" s="2">
        <v>52.77</v>
      </c>
      <c r="Y81" s="3">
        <v>131.92</v>
      </c>
      <c r="Z81"/>
      <c r="AA81"/>
      <c r="AB81"/>
      <c r="AC81"/>
      <c r="AD81"/>
      <c r="AE81"/>
    </row>
    <row r="82" spans="16:31" ht="12.75">
      <c r="P82"/>
      <c r="Q82"/>
      <c r="R82"/>
      <c r="S82"/>
      <c r="T82"/>
      <c r="U82" t="s">
        <v>5</v>
      </c>
      <c r="V82" s="92" t="s">
        <v>59</v>
      </c>
      <c r="W82" t="str">
        <f t="shared" si="2"/>
        <v>Ontario Dental Silver $2,000</v>
      </c>
      <c r="X82" s="2">
        <v>56.2</v>
      </c>
      <c r="Y82" s="3">
        <v>140.49</v>
      </c>
      <c r="Z82"/>
      <c r="AA82"/>
      <c r="AB82"/>
      <c r="AC82"/>
      <c r="AD82"/>
      <c r="AE82"/>
    </row>
    <row r="83" spans="16:31" ht="12.75">
      <c r="P83"/>
      <c r="Q83"/>
      <c r="R83"/>
      <c r="S83"/>
      <c r="T83"/>
      <c r="U83" t="s">
        <v>5</v>
      </c>
      <c r="V83" t="s">
        <v>46</v>
      </c>
      <c r="W83" t="str">
        <f t="shared" si="2"/>
        <v>Ontario Dental Gold $500</v>
      </c>
      <c r="X83" s="2">
        <v>50.08</v>
      </c>
      <c r="Y83" s="3">
        <v>125.19</v>
      </c>
      <c r="Z83"/>
      <c r="AA83"/>
      <c r="AB83"/>
      <c r="AC83"/>
      <c r="AD83"/>
      <c r="AE83"/>
    </row>
    <row r="84" spans="16:31" ht="12.75">
      <c r="P84"/>
      <c r="Q84"/>
      <c r="R84"/>
      <c r="S84"/>
      <c r="T84"/>
      <c r="U84" t="s">
        <v>5</v>
      </c>
      <c r="V84" t="s">
        <v>47</v>
      </c>
      <c r="W84" t="str">
        <f t="shared" si="2"/>
        <v>Ontario Dental Gold $1,000</v>
      </c>
      <c r="X84" s="8">
        <v>54.9</v>
      </c>
      <c r="Y84" s="9">
        <v>137.24</v>
      </c>
      <c r="Z84"/>
      <c r="AA84"/>
      <c r="AB84"/>
      <c r="AC84"/>
      <c r="AD84"/>
      <c r="AE84"/>
    </row>
    <row r="85" spans="16:31" ht="12.75">
      <c r="P85"/>
      <c r="Q85"/>
      <c r="R85"/>
      <c r="S85"/>
      <c r="T85"/>
      <c r="U85" t="s">
        <v>5</v>
      </c>
      <c r="V85" t="s">
        <v>48</v>
      </c>
      <c r="W85" t="str">
        <f t="shared" si="2"/>
        <v>Ontario Dental Gold $1,500</v>
      </c>
      <c r="X85" s="2">
        <v>57.52</v>
      </c>
      <c r="Y85" s="3">
        <v>143.81</v>
      </c>
      <c r="Z85"/>
      <c r="AA85"/>
      <c r="AB85"/>
      <c r="AC85"/>
      <c r="AD85"/>
      <c r="AE85"/>
    </row>
    <row r="86" spans="16:31" ht="12.75">
      <c r="P86"/>
      <c r="Q86"/>
      <c r="R86"/>
      <c r="S86"/>
      <c r="T86"/>
      <c r="U86" t="s">
        <v>5</v>
      </c>
      <c r="V86" s="92" t="s">
        <v>60</v>
      </c>
      <c r="W86" t="str">
        <f t="shared" si="2"/>
        <v>Ontario Dental Gold $2,000</v>
      </c>
      <c r="X86" s="2">
        <v>62.12</v>
      </c>
      <c r="Y86" s="3">
        <v>155.31</v>
      </c>
      <c r="Z86"/>
      <c r="AA86"/>
      <c r="AB86"/>
      <c r="AC86"/>
      <c r="AD86"/>
      <c r="AE86"/>
    </row>
    <row r="87" spans="16:31" ht="12.75">
      <c r="P87"/>
      <c r="Q87"/>
      <c r="R87"/>
      <c r="S87"/>
      <c r="T87"/>
      <c r="U87" t="s">
        <v>5</v>
      </c>
      <c r="V87" t="s">
        <v>49</v>
      </c>
      <c r="W87" t="str">
        <f t="shared" si="2"/>
        <v>Ontario Dental Platinum $500</v>
      </c>
      <c r="X87" s="2">
        <v>57.54</v>
      </c>
      <c r="Y87" s="3">
        <v>154.78</v>
      </c>
      <c r="Z87"/>
      <c r="AA87"/>
      <c r="AB87"/>
      <c r="AC87"/>
      <c r="AD87"/>
      <c r="AE87"/>
    </row>
    <row r="88" spans="16:31" ht="12.75">
      <c r="P88"/>
      <c r="Q88"/>
      <c r="R88"/>
      <c r="S88"/>
      <c r="T88"/>
      <c r="U88" t="s">
        <v>5</v>
      </c>
      <c r="V88" t="s">
        <v>50</v>
      </c>
      <c r="W88" t="str">
        <f t="shared" si="2"/>
        <v>Ontario Dental Platinum $1,000</v>
      </c>
      <c r="X88" s="8">
        <v>62.24</v>
      </c>
      <c r="Y88" s="9">
        <v>167.44</v>
      </c>
      <c r="Z88"/>
      <c r="AA88"/>
      <c r="AB88"/>
      <c r="AC88"/>
      <c r="AD88"/>
      <c r="AE88"/>
    </row>
    <row r="89" spans="16:31" ht="13.5" thickBot="1">
      <c r="P89"/>
      <c r="Q89"/>
      <c r="R89"/>
      <c r="S89"/>
      <c r="T89"/>
      <c r="U89" t="s">
        <v>5</v>
      </c>
      <c r="V89" s="92" t="s">
        <v>51</v>
      </c>
      <c r="W89" t="str">
        <f t="shared" si="2"/>
        <v>Ontario Dental Platinum $1,500</v>
      </c>
      <c r="X89" s="4">
        <v>65.19</v>
      </c>
      <c r="Y89" s="5">
        <v>175.35</v>
      </c>
      <c r="Z89"/>
      <c r="AA89"/>
      <c r="AB89"/>
      <c r="AC89"/>
      <c r="AD89"/>
      <c r="AE89"/>
    </row>
    <row r="90" spans="16:31" ht="12.75">
      <c r="P90"/>
      <c r="Q90"/>
      <c r="R90"/>
      <c r="S90"/>
      <c r="T90"/>
      <c r="U90" t="s">
        <v>5</v>
      </c>
      <c r="V90" s="92" t="s">
        <v>61</v>
      </c>
      <c r="W90" t="str">
        <f t="shared" si="2"/>
        <v>Ontario Dental Platinum $2,000</v>
      </c>
      <c r="X90" s="91">
        <v>71.39</v>
      </c>
      <c r="Y90" s="91">
        <v>192.01</v>
      </c>
      <c r="Z90"/>
      <c r="AA90"/>
      <c r="AB90"/>
      <c r="AC90"/>
      <c r="AD90"/>
      <c r="AE90"/>
    </row>
    <row r="91" spans="16:31" ht="12.75">
      <c r="P91"/>
      <c r="Q91"/>
      <c r="R91"/>
      <c r="S91"/>
      <c r="T91"/>
      <c r="U91" t="s">
        <v>5</v>
      </c>
      <c r="V91" t="s">
        <v>23</v>
      </c>
      <c r="W91" t="str">
        <f t="shared" si="2"/>
        <v>Ontario None</v>
      </c>
      <c r="X91" s="19">
        <v>0</v>
      </c>
      <c r="Y91" s="19">
        <v>0</v>
      </c>
      <c r="Z91"/>
      <c r="AA91"/>
      <c r="AB91"/>
      <c r="AC91"/>
      <c r="AD91"/>
      <c r="AE91"/>
    </row>
    <row r="92" spans="16:31" ht="12.75">
      <c r="P92"/>
      <c r="Q92"/>
      <c r="R92"/>
      <c r="S92"/>
      <c r="T92"/>
      <c r="U92" t="s">
        <v>5</v>
      </c>
      <c r="V92" t="s">
        <v>24</v>
      </c>
      <c r="W92" t="str">
        <f t="shared" si="2"/>
        <v>Ontario Custom</v>
      </c>
      <c r="X92" s="19" t="s">
        <v>25</v>
      </c>
      <c r="Y92" s="19" t="s">
        <v>25</v>
      </c>
      <c r="Z92"/>
      <c r="AA92"/>
      <c r="AB92"/>
      <c r="AC92"/>
      <c r="AD92"/>
      <c r="AE92"/>
    </row>
    <row r="93" spans="16:31" ht="12.75">
      <c r="P93"/>
      <c r="Q93"/>
      <c r="R93"/>
      <c r="S93"/>
      <c r="T93"/>
      <c r="U93" t="s">
        <v>6</v>
      </c>
      <c r="V93" t="s">
        <v>40</v>
      </c>
      <c r="W93" t="str">
        <f t="shared" si="2"/>
        <v>Nova Scotia Health Silver</v>
      </c>
      <c r="X93" s="6">
        <v>39.68</v>
      </c>
      <c r="Y93" s="7">
        <v>83.24</v>
      </c>
      <c r="Z93"/>
      <c r="AA93"/>
      <c r="AB93"/>
      <c r="AC93"/>
      <c r="AD93"/>
      <c r="AE93"/>
    </row>
    <row r="94" spans="16:31" ht="12.75">
      <c r="P94"/>
      <c r="Q94"/>
      <c r="R94"/>
      <c r="S94"/>
      <c r="T94"/>
      <c r="U94" t="s">
        <v>6</v>
      </c>
      <c r="V94" t="s">
        <v>41</v>
      </c>
      <c r="W94" t="str">
        <f t="shared" si="2"/>
        <v>Nova Scotia Health Gold</v>
      </c>
      <c r="X94" s="10">
        <v>55.89</v>
      </c>
      <c r="Y94" s="11">
        <v>117.74</v>
      </c>
      <c r="Z94"/>
      <c r="AA94"/>
      <c r="AB94"/>
      <c r="AC94"/>
      <c r="AD94"/>
      <c r="AE94"/>
    </row>
    <row r="95" spans="16:31" ht="12.75">
      <c r="P95"/>
      <c r="Q95"/>
      <c r="R95"/>
      <c r="S95"/>
      <c r="T95"/>
      <c r="U95" t="s">
        <v>6</v>
      </c>
      <c r="V95" t="s">
        <v>42</v>
      </c>
      <c r="W95" t="str">
        <f t="shared" si="2"/>
        <v>Nova Scotia Health Platinum</v>
      </c>
      <c r="X95" s="6">
        <v>108.32</v>
      </c>
      <c r="Y95" s="7">
        <v>227.57</v>
      </c>
      <c r="Z95"/>
      <c r="AA95"/>
      <c r="AB95"/>
      <c r="AC95"/>
      <c r="AD95"/>
      <c r="AE95"/>
    </row>
    <row r="96" spans="16:31" ht="12.75">
      <c r="P96"/>
      <c r="Q96"/>
      <c r="R96"/>
      <c r="S96"/>
      <c r="T96"/>
      <c r="U96" t="s">
        <v>6</v>
      </c>
      <c r="V96" s="92" t="s">
        <v>58</v>
      </c>
      <c r="W96" t="str">
        <f t="shared" si="2"/>
        <v>Nova Scotia Health Diamond</v>
      </c>
      <c r="X96" s="2">
        <v>116.97</v>
      </c>
      <c r="Y96" s="3">
        <v>245.74</v>
      </c>
      <c r="Z96"/>
      <c r="AA96"/>
      <c r="AB96"/>
      <c r="AC96"/>
      <c r="AD96"/>
      <c r="AE96"/>
    </row>
    <row r="97" spans="16:31" ht="12.75">
      <c r="P97"/>
      <c r="Q97"/>
      <c r="R97"/>
      <c r="S97"/>
      <c r="T97"/>
      <c r="U97" t="s">
        <v>6</v>
      </c>
      <c r="V97" t="s">
        <v>43</v>
      </c>
      <c r="W97" t="str">
        <f t="shared" si="2"/>
        <v>Nova Scotia Dental Silver $500</v>
      </c>
      <c r="X97" s="2">
        <v>29.69</v>
      </c>
      <c r="Y97" s="3">
        <v>74.23</v>
      </c>
      <c r="Z97"/>
      <c r="AA97"/>
      <c r="AB97"/>
      <c r="AC97"/>
      <c r="AD97"/>
      <c r="AE97"/>
    </row>
    <row r="98" spans="16:31" ht="12.75">
      <c r="P98"/>
      <c r="Q98"/>
      <c r="R98"/>
      <c r="S98"/>
      <c r="T98"/>
      <c r="U98" t="s">
        <v>6</v>
      </c>
      <c r="V98" t="s">
        <v>44</v>
      </c>
      <c r="W98" t="str">
        <f t="shared" si="2"/>
        <v>Nova Scotia Dental Silver $1,000</v>
      </c>
      <c r="X98" s="8">
        <v>33.14</v>
      </c>
      <c r="Y98" s="9">
        <v>82.86</v>
      </c>
      <c r="Z98"/>
      <c r="AA98"/>
      <c r="AB98"/>
      <c r="AC98"/>
      <c r="AD98"/>
      <c r="AE98"/>
    </row>
    <row r="99" spans="16:31" ht="12.75">
      <c r="P99"/>
      <c r="Q99"/>
      <c r="R99"/>
      <c r="S99"/>
      <c r="T99"/>
      <c r="U99" t="s">
        <v>6</v>
      </c>
      <c r="V99" t="s">
        <v>45</v>
      </c>
      <c r="W99" t="str">
        <f t="shared" si="2"/>
        <v>Nova Scotia Dental Silver $1,500</v>
      </c>
      <c r="X99" s="2">
        <v>34.53</v>
      </c>
      <c r="Y99" s="3">
        <v>86.31</v>
      </c>
      <c r="Z99"/>
      <c r="AA99"/>
      <c r="AB99"/>
      <c r="AC99"/>
      <c r="AD99"/>
      <c r="AE99"/>
    </row>
    <row r="100" spans="16:31" ht="12.75">
      <c r="P100"/>
      <c r="Q100"/>
      <c r="R100"/>
      <c r="S100"/>
      <c r="T100"/>
      <c r="U100" t="s">
        <v>6</v>
      </c>
      <c r="V100" s="92" t="s">
        <v>59</v>
      </c>
      <c r="W100" t="str">
        <f t="shared" si="2"/>
        <v>Nova Scotia Dental Silver $2,000</v>
      </c>
      <c r="X100" s="2">
        <v>36.77</v>
      </c>
      <c r="Y100" s="3">
        <v>91.93</v>
      </c>
      <c r="Z100"/>
      <c r="AA100"/>
      <c r="AB100"/>
      <c r="AC100"/>
      <c r="AD100"/>
      <c r="AE100"/>
    </row>
    <row r="101" spans="16:31" ht="12.75">
      <c r="P101"/>
      <c r="Q101"/>
      <c r="R101"/>
      <c r="S101"/>
      <c r="T101"/>
      <c r="U101" t="s">
        <v>6</v>
      </c>
      <c r="V101" t="s">
        <v>46</v>
      </c>
      <c r="W101" t="str">
        <f t="shared" si="2"/>
        <v>Nova Scotia Dental Gold $500</v>
      </c>
      <c r="X101" s="2">
        <v>30.41</v>
      </c>
      <c r="Y101" s="3">
        <v>76.04</v>
      </c>
      <c r="Z101"/>
      <c r="AA101"/>
      <c r="AB101"/>
      <c r="AC101"/>
      <c r="AD101"/>
      <c r="AE101"/>
    </row>
    <row r="102" spans="16:31" ht="12.75">
      <c r="P102"/>
      <c r="Q102"/>
      <c r="R102"/>
      <c r="S102"/>
      <c r="T102"/>
      <c r="U102" t="s">
        <v>6</v>
      </c>
      <c r="V102" t="s">
        <v>47</v>
      </c>
      <c r="W102" t="str">
        <f t="shared" si="2"/>
        <v>Nova Scotia Dental Gold $1,000</v>
      </c>
      <c r="X102" s="8">
        <v>33.43</v>
      </c>
      <c r="Y102" s="9">
        <v>83.56</v>
      </c>
      <c r="Z102"/>
      <c r="AA102"/>
      <c r="AB102"/>
      <c r="AC102"/>
      <c r="AD102"/>
      <c r="AE102"/>
    </row>
    <row r="103" spans="16:31" ht="12.75">
      <c r="P103"/>
      <c r="Q103"/>
      <c r="R103"/>
      <c r="S103"/>
      <c r="T103"/>
      <c r="U103" t="s">
        <v>6</v>
      </c>
      <c r="V103" t="s">
        <v>48</v>
      </c>
      <c r="W103" t="str">
        <f t="shared" si="2"/>
        <v>Nova Scotia Dental Gold $1,500</v>
      </c>
      <c r="X103" s="2">
        <v>35.3</v>
      </c>
      <c r="Y103" s="3">
        <v>88.25</v>
      </c>
      <c r="Z103"/>
      <c r="AA103"/>
      <c r="AB103"/>
      <c r="AC103"/>
      <c r="AD103"/>
      <c r="AE103"/>
    </row>
    <row r="104" spans="16:31" ht="12.75">
      <c r="P104"/>
      <c r="Q104"/>
      <c r="R104"/>
      <c r="S104"/>
      <c r="T104"/>
      <c r="U104" t="s">
        <v>6</v>
      </c>
      <c r="V104" s="92" t="s">
        <v>60</v>
      </c>
      <c r="W104" t="str">
        <f t="shared" si="2"/>
        <v>Nova Scotia Dental Gold $2,000</v>
      </c>
      <c r="X104" s="2">
        <v>38.12</v>
      </c>
      <c r="Y104" s="3">
        <v>95.31</v>
      </c>
      <c r="Z104"/>
      <c r="AA104"/>
      <c r="AB104"/>
      <c r="AC104"/>
      <c r="AD104"/>
      <c r="AE104"/>
    </row>
    <row r="105" spans="16:31" ht="12.75">
      <c r="P105"/>
      <c r="Q105"/>
      <c r="R105"/>
      <c r="S105"/>
      <c r="T105"/>
      <c r="U105" t="s">
        <v>6</v>
      </c>
      <c r="V105" t="s">
        <v>49</v>
      </c>
      <c r="W105" t="str">
        <f t="shared" si="2"/>
        <v>Nova Scotia Dental Platinum $500</v>
      </c>
      <c r="X105" s="2">
        <v>39.82</v>
      </c>
      <c r="Y105" s="3">
        <v>107.1</v>
      </c>
      <c r="Z105"/>
      <c r="AA105"/>
      <c r="AB105"/>
      <c r="AC105"/>
      <c r="AD105"/>
      <c r="AE105"/>
    </row>
    <row r="106" spans="16:31" ht="12.75">
      <c r="P106"/>
      <c r="Q106"/>
      <c r="R106"/>
      <c r="S106"/>
      <c r="T106"/>
      <c r="U106" t="s">
        <v>6</v>
      </c>
      <c r="V106" t="s">
        <v>50</v>
      </c>
      <c r="W106" t="str">
        <f t="shared" si="2"/>
        <v>Nova Scotia Dental Platinum $1,000</v>
      </c>
      <c r="X106" s="8">
        <v>43.43</v>
      </c>
      <c r="Y106" s="9">
        <v>116.84</v>
      </c>
      <c r="Z106"/>
      <c r="AA106"/>
      <c r="AB106"/>
      <c r="AC106"/>
      <c r="AD106"/>
      <c r="AE106"/>
    </row>
    <row r="107" spans="16:31" ht="13.5" thickBot="1">
      <c r="P107"/>
      <c r="Q107"/>
      <c r="R107"/>
      <c r="S107"/>
      <c r="T107"/>
      <c r="U107" t="s">
        <v>6</v>
      </c>
      <c r="V107" s="92" t="s">
        <v>51</v>
      </c>
      <c r="W107" t="str">
        <f t="shared" si="2"/>
        <v>Nova Scotia Dental Platinum $1,500</v>
      </c>
      <c r="X107" s="4">
        <v>45.7</v>
      </c>
      <c r="Y107" s="5">
        <v>122.93</v>
      </c>
      <c r="Z107"/>
      <c r="AA107"/>
      <c r="AB107"/>
      <c r="AC107"/>
      <c r="AD107"/>
      <c r="AE107"/>
    </row>
    <row r="108" spans="16:31" ht="12.75">
      <c r="P108"/>
      <c r="Q108"/>
      <c r="R108"/>
      <c r="S108"/>
      <c r="T108"/>
      <c r="U108" t="s">
        <v>6</v>
      </c>
      <c r="V108" s="92" t="s">
        <v>61</v>
      </c>
      <c r="W108" t="str">
        <f t="shared" si="2"/>
        <v>Nova Scotia Dental Platinum $2,000</v>
      </c>
      <c r="X108" s="91">
        <v>50.04</v>
      </c>
      <c r="Y108" s="91">
        <v>134.61</v>
      </c>
      <c r="Z108"/>
      <c r="AA108"/>
      <c r="AB108"/>
      <c r="AC108"/>
      <c r="AD108"/>
      <c r="AE108"/>
    </row>
    <row r="109" spans="16:31" ht="12.75">
      <c r="P109"/>
      <c r="Q109"/>
      <c r="R109"/>
      <c r="S109"/>
      <c r="T109"/>
      <c r="U109" t="s">
        <v>6</v>
      </c>
      <c r="V109" t="s">
        <v>23</v>
      </c>
      <c r="W109" t="str">
        <f t="shared" si="2"/>
        <v>Nova Scotia None</v>
      </c>
      <c r="X109" s="19">
        <v>0</v>
      </c>
      <c r="Y109" s="19">
        <v>0</v>
      </c>
      <c r="Z109"/>
      <c r="AA109"/>
      <c r="AB109"/>
      <c r="AC109"/>
      <c r="AD109"/>
      <c r="AE109"/>
    </row>
    <row r="110" spans="16:31" ht="12.75">
      <c r="P110"/>
      <c r="Q110"/>
      <c r="R110"/>
      <c r="S110"/>
      <c r="T110"/>
      <c r="U110" t="s">
        <v>6</v>
      </c>
      <c r="V110" t="s">
        <v>24</v>
      </c>
      <c r="W110" t="str">
        <f t="shared" si="2"/>
        <v>Nova Scotia Custom</v>
      </c>
      <c r="X110" s="19" t="s">
        <v>25</v>
      </c>
      <c r="Y110" s="19" t="s">
        <v>25</v>
      </c>
      <c r="Z110"/>
      <c r="AA110"/>
      <c r="AB110"/>
      <c r="AC110"/>
      <c r="AD110"/>
      <c r="AE110"/>
    </row>
    <row r="111" spans="16:31" ht="12.75">
      <c r="P111"/>
      <c r="Q111"/>
      <c r="R111"/>
      <c r="S111"/>
      <c r="T111"/>
      <c r="U111" t="s">
        <v>10</v>
      </c>
      <c r="V111" t="s">
        <v>40</v>
      </c>
      <c r="W111" t="str">
        <f t="shared" si="2"/>
        <v>Prince Edward Island Health Silver</v>
      </c>
      <c r="X111" s="6">
        <v>59.92</v>
      </c>
      <c r="Y111" s="7">
        <v>125.72</v>
      </c>
      <c r="Z111"/>
      <c r="AA111"/>
      <c r="AB111"/>
      <c r="AC111"/>
      <c r="AD111"/>
      <c r="AE111"/>
    </row>
    <row r="112" spans="16:31" ht="12.75">
      <c r="P112"/>
      <c r="Q112"/>
      <c r="R112"/>
      <c r="S112"/>
      <c r="T112"/>
      <c r="U112" t="s">
        <v>10</v>
      </c>
      <c r="V112" t="s">
        <v>41</v>
      </c>
      <c r="W112" t="str">
        <f t="shared" si="2"/>
        <v>Prince Edward Island Health Gold</v>
      </c>
      <c r="X112" s="10">
        <v>105.1</v>
      </c>
      <c r="Y112" s="11">
        <v>221.03</v>
      </c>
      <c r="Z112"/>
      <c r="AA112"/>
      <c r="AB112"/>
      <c r="AC112"/>
      <c r="AD112"/>
      <c r="AE112"/>
    </row>
    <row r="113" spans="16:31" ht="12.75">
      <c r="P113"/>
      <c r="Q113"/>
      <c r="R113"/>
      <c r="S113"/>
      <c r="T113"/>
      <c r="U113" t="s">
        <v>10</v>
      </c>
      <c r="V113" t="s">
        <v>42</v>
      </c>
      <c r="W113" t="str">
        <f t="shared" si="2"/>
        <v>Prince Edward Island Health Platinum</v>
      </c>
      <c r="X113" s="6">
        <v>132.73</v>
      </c>
      <c r="Y113" s="7">
        <v>278.77</v>
      </c>
      <c r="Z113"/>
      <c r="AA113"/>
      <c r="AB113"/>
      <c r="AC113"/>
      <c r="AD113"/>
      <c r="AE113"/>
    </row>
    <row r="114" spans="16:31" ht="12.75">
      <c r="P114"/>
      <c r="Q114"/>
      <c r="R114"/>
      <c r="S114"/>
      <c r="T114"/>
      <c r="U114" t="s">
        <v>10</v>
      </c>
      <c r="V114" s="92" t="s">
        <v>58</v>
      </c>
      <c r="W114" t="str">
        <f t="shared" si="2"/>
        <v>Prince Edward Island Health Diamond</v>
      </c>
      <c r="X114" s="2">
        <v>143.33</v>
      </c>
      <c r="Y114" s="3">
        <v>301.02</v>
      </c>
      <c r="Z114"/>
      <c r="AA114"/>
      <c r="AB114"/>
      <c r="AC114"/>
      <c r="AD114"/>
      <c r="AE114"/>
    </row>
    <row r="115" spans="16:31" ht="12.75">
      <c r="P115"/>
      <c r="Q115"/>
      <c r="R115"/>
      <c r="S115"/>
      <c r="T115"/>
      <c r="U115" t="s">
        <v>10</v>
      </c>
      <c r="V115" t="s">
        <v>43</v>
      </c>
      <c r="W115" t="str">
        <f t="shared" si="2"/>
        <v>Prince Edward Island Dental Silver $500</v>
      </c>
      <c r="X115" s="2">
        <v>32.26</v>
      </c>
      <c r="Y115" s="3">
        <v>80.65</v>
      </c>
      <c r="Z115"/>
      <c r="AA115"/>
      <c r="AB115"/>
      <c r="AC115"/>
      <c r="AD115"/>
      <c r="AE115"/>
    </row>
    <row r="116" spans="16:31" ht="12.75">
      <c r="P116"/>
      <c r="Q116"/>
      <c r="R116"/>
      <c r="S116"/>
      <c r="T116"/>
      <c r="U116" t="s">
        <v>10</v>
      </c>
      <c r="V116" t="s">
        <v>44</v>
      </c>
      <c r="W116" t="str">
        <f t="shared" si="2"/>
        <v>Prince Edward Island Dental Silver $1,000</v>
      </c>
      <c r="X116" s="8">
        <v>36.01</v>
      </c>
      <c r="Y116" s="9">
        <v>90.03</v>
      </c>
      <c r="Z116"/>
      <c r="AA116"/>
      <c r="AB116"/>
      <c r="AC116"/>
      <c r="AD116"/>
      <c r="AE116"/>
    </row>
    <row r="117" spans="16:31" ht="12.75">
      <c r="P117"/>
      <c r="Q117"/>
      <c r="R117"/>
      <c r="S117"/>
      <c r="T117"/>
      <c r="U117" t="s">
        <v>10</v>
      </c>
      <c r="V117" t="s">
        <v>45</v>
      </c>
      <c r="W117" t="str">
        <f t="shared" si="2"/>
        <v>Prince Edward Island Dental Silver $1,500</v>
      </c>
      <c r="X117" s="2">
        <v>38.61</v>
      </c>
      <c r="Y117" s="3">
        <v>96.5</v>
      </c>
      <c r="Z117"/>
      <c r="AA117"/>
      <c r="AB117"/>
      <c r="AC117"/>
      <c r="AD117"/>
      <c r="AE117"/>
    </row>
    <row r="118" spans="16:31" ht="12.75">
      <c r="P118"/>
      <c r="Q118"/>
      <c r="R118"/>
      <c r="S118"/>
      <c r="T118"/>
      <c r="U118" t="s">
        <v>10</v>
      </c>
      <c r="V118" s="92" t="s">
        <v>59</v>
      </c>
      <c r="W118" t="str">
        <f t="shared" si="2"/>
        <v>Prince Edward Island Dental Silver $2,000</v>
      </c>
      <c r="X118" s="2">
        <v>41.12</v>
      </c>
      <c r="Y118" s="3">
        <v>102.77</v>
      </c>
      <c r="Z118"/>
      <c r="AA118"/>
      <c r="AB118"/>
      <c r="AC118"/>
      <c r="AD118"/>
      <c r="AE118"/>
    </row>
    <row r="119" spans="16:31" ht="12.75">
      <c r="P119"/>
      <c r="Q119"/>
      <c r="R119"/>
      <c r="S119"/>
      <c r="T119"/>
      <c r="U119" t="s">
        <v>10</v>
      </c>
      <c r="V119" t="s">
        <v>46</v>
      </c>
      <c r="W119" t="str">
        <f t="shared" si="2"/>
        <v>Prince Edward Island Dental Gold $500</v>
      </c>
      <c r="X119" s="2">
        <v>42.56</v>
      </c>
      <c r="Y119" s="3">
        <v>106.42</v>
      </c>
      <c r="Z119"/>
      <c r="AA119"/>
      <c r="AB119"/>
      <c r="AC119"/>
      <c r="AD119"/>
      <c r="AE119"/>
    </row>
    <row r="120" spans="16:31" ht="12.75">
      <c r="P120"/>
      <c r="Q120"/>
      <c r="R120"/>
      <c r="S120"/>
      <c r="T120"/>
      <c r="U120" t="s">
        <v>10</v>
      </c>
      <c r="V120" t="s">
        <v>47</v>
      </c>
      <c r="W120" t="str">
        <f t="shared" si="2"/>
        <v>Prince Edward Island Dental Gold $1,000</v>
      </c>
      <c r="X120" s="8">
        <v>46.77</v>
      </c>
      <c r="Y120" s="9">
        <v>116.93</v>
      </c>
      <c r="Z120"/>
      <c r="AA120"/>
      <c r="AB120"/>
      <c r="AC120"/>
      <c r="AD120"/>
      <c r="AE120"/>
    </row>
    <row r="121" spans="16:31" ht="12.75">
      <c r="P121"/>
      <c r="Q121"/>
      <c r="R121"/>
      <c r="S121"/>
      <c r="T121"/>
      <c r="U121" t="s">
        <v>10</v>
      </c>
      <c r="V121" t="s">
        <v>48</v>
      </c>
      <c r="W121" t="str">
        <f t="shared" si="2"/>
        <v>Prince Edward Island Dental Gold $1,500</v>
      </c>
      <c r="X121" s="2">
        <v>49.4</v>
      </c>
      <c r="Y121" s="3">
        <v>123.5</v>
      </c>
      <c r="Z121"/>
      <c r="AA121"/>
      <c r="AB121"/>
      <c r="AC121"/>
      <c r="AD121"/>
      <c r="AE121"/>
    </row>
    <row r="122" spans="16:31" ht="12.75">
      <c r="P122"/>
      <c r="Q122"/>
      <c r="R122"/>
      <c r="S122"/>
      <c r="T122"/>
      <c r="U122" t="s">
        <v>10</v>
      </c>
      <c r="V122" s="92" t="s">
        <v>60</v>
      </c>
      <c r="W122" t="str">
        <f t="shared" si="2"/>
        <v>Prince Edward Island Dental Gold $2,000</v>
      </c>
      <c r="X122" s="2">
        <v>53.36</v>
      </c>
      <c r="Y122" s="3">
        <v>133.38</v>
      </c>
      <c r="Z122"/>
      <c r="AA122"/>
      <c r="AB122"/>
      <c r="AC122"/>
      <c r="AD122"/>
      <c r="AE122"/>
    </row>
    <row r="123" spans="16:31" ht="12.75">
      <c r="P123"/>
      <c r="Q123"/>
      <c r="R123"/>
      <c r="S123"/>
      <c r="T123"/>
      <c r="U123" t="s">
        <v>10</v>
      </c>
      <c r="V123" t="s">
        <v>49</v>
      </c>
      <c r="W123" t="str">
        <f t="shared" si="2"/>
        <v>Prince Edward Island Dental Platinum $500</v>
      </c>
      <c r="X123" s="2">
        <v>50.28</v>
      </c>
      <c r="Y123" s="3">
        <v>125.71</v>
      </c>
      <c r="Z123"/>
      <c r="AA123"/>
      <c r="AB123"/>
      <c r="AC123"/>
      <c r="AD123"/>
      <c r="AE123"/>
    </row>
    <row r="124" spans="16:31" ht="12.75">
      <c r="P124"/>
      <c r="Q124"/>
      <c r="R124"/>
      <c r="S124"/>
      <c r="T124"/>
      <c r="U124" t="s">
        <v>10</v>
      </c>
      <c r="V124" t="s">
        <v>50</v>
      </c>
      <c r="W124" t="str">
        <f t="shared" si="2"/>
        <v>Prince Edward Island Dental Platinum $1,000</v>
      </c>
      <c r="X124" s="8">
        <v>54.98</v>
      </c>
      <c r="Y124" s="9">
        <v>137.44</v>
      </c>
      <c r="Z124"/>
      <c r="AA124"/>
      <c r="AB124"/>
      <c r="AC124"/>
      <c r="AD124"/>
      <c r="AE124"/>
    </row>
    <row r="125" spans="16:31" ht="13.5" thickBot="1">
      <c r="P125"/>
      <c r="Q125"/>
      <c r="R125"/>
      <c r="S125"/>
      <c r="T125"/>
      <c r="U125" t="s">
        <v>10</v>
      </c>
      <c r="V125" s="92" t="s">
        <v>51</v>
      </c>
      <c r="W125" t="str">
        <f t="shared" si="2"/>
        <v>Prince Edward Island Dental Platinum $1,500</v>
      </c>
      <c r="X125" s="4">
        <v>57.91</v>
      </c>
      <c r="Y125" s="5">
        <v>144.77</v>
      </c>
      <c r="Z125"/>
      <c r="AA125"/>
      <c r="AB125"/>
      <c r="AC125"/>
      <c r="AD125"/>
      <c r="AE125"/>
    </row>
    <row r="126" spans="16:31" ht="12.75">
      <c r="P126"/>
      <c r="Q126"/>
      <c r="R126"/>
      <c r="S126"/>
      <c r="T126"/>
      <c r="U126" t="s">
        <v>10</v>
      </c>
      <c r="V126" s="92" t="s">
        <v>61</v>
      </c>
      <c r="W126" t="str">
        <f t="shared" si="2"/>
        <v>Prince Edward Island Dental Platinum $2,000</v>
      </c>
      <c r="X126" s="91">
        <v>63.41</v>
      </c>
      <c r="Y126" s="91">
        <v>158.52</v>
      </c>
      <c r="Z126"/>
      <c r="AA126"/>
      <c r="AB126"/>
      <c r="AC126"/>
      <c r="AD126"/>
      <c r="AE126"/>
    </row>
    <row r="127" spans="16:31" ht="12.75">
      <c r="P127"/>
      <c r="Q127"/>
      <c r="R127"/>
      <c r="S127"/>
      <c r="T127"/>
      <c r="U127" t="s">
        <v>10</v>
      </c>
      <c r="V127" t="s">
        <v>23</v>
      </c>
      <c r="W127" t="str">
        <f t="shared" si="2"/>
        <v>Prince Edward Island None</v>
      </c>
      <c r="X127" s="19">
        <v>0</v>
      </c>
      <c r="Y127" s="19">
        <v>0</v>
      </c>
      <c r="Z127"/>
      <c r="AA127"/>
      <c r="AB127"/>
      <c r="AC127"/>
      <c r="AD127"/>
      <c r="AE127"/>
    </row>
    <row r="128" spans="16:31" ht="12.75">
      <c r="P128"/>
      <c r="Q128"/>
      <c r="R128"/>
      <c r="S128"/>
      <c r="T128"/>
      <c r="U128" t="s">
        <v>10</v>
      </c>
      <c r="V128" t="s">
        <v>24</v>
      </c>
      <c r="W128" t="str">
        <f t="shared" si="2"/>
        <v>Prince Edward Island Custom</v>
      </c>
      <c r="X128" s="19" t="s">
        <v>25</v>
      </c>
      <c r="Y128" s="19" t="s">
        <v>25</v>
      </c>
      <c r="Z128"/>
      <c r="AA128"/>
      <c r="AB128"/>
      <c r="AC128"/>
      <c r="AD128"/>
      <c r="AE128"/>
    </row>
    <row r="129" spans="16:31" ht="12.75">
      <c r="P129"/>
      <c r="Q129"/>
      <c r="R129"/>
      <c r="U129" t="s">
        <v>53</v>
      </c>
      <c r="V129" t="s">
        <v>40</v>
      </c>
      <c r="W129" t="str">
        <f t="shared" si="2"/>
        <v>Newfoundland &amp; Labrador Health Silver</v>
      </c>
      <c r="X129" s="6">
        <v>59.2</v>
      </c>
      <c r="Y129" s="7">
        <v>124.22</v>
      </c>
      <c r="Z129"/>
      <c r="AA129"/>
      <c r="AB129"/>
      <c r="AC129"/>
      <c r="AD129"/>
      <c r="AE129"/>
    </row>
    <row r="130" spans="16:25" ht="12.75">
      <c r="P130"/>
      <c r="Q130"/>
      <c r="R130"/>
      <c r="U130" t="s">
        <v>53</v>
      </c>
      <c r="V130" t="s">
        <v>41</v>
      </c>
      <c r="W130" t="str">
        <f t="shared" si="2"/>
        <v>Newfoundland &amp; Labrador Health Gold</v>
      </c>
      <c r="X130" s="10">
        <v>103.95</v>
      </c>
      <c r="Y130" s="11">
        <v>218.57</v>
      </c>
    </row>
    <row r="131" spans="21:25" ht="12.75">
      <c r="U131" t="s">
        <v>53</v>
      </c>
      <c r="V131" t="s">
        <v>42</v>
      </c>
      <c r="W131" t="str">
        <f aca="true" t="shared" si="3" ref="W131:W146">CONCATENATE(U131," ",V131)</f>
        <v>Newfoundland &amp; Labrador Health Platinum</v>
      </c>
      <c r="X131" s="6">
        <v>131.25</v>
      </c>
      <c r="Y131" s="7">
        <v>275.66</v>
      </c>
    </row>
    <row r="132" spans="21:25" ht="12.75">
      <c r="U132" t="s">
        <v>53</v>
      </c>
      <c r="V132" s="92" t="s">
        <v>58</v>
      </c>
      <c r="W132" t="str">
        <f t="shared" si="3"/>
        <v>Newfoundland &amp; Labrador Health Diamond</v>
      </c>
      <c r="X132" s="2">
        <v>141.72</v>
      </c>
      <c r="Y132" s="3">
        <v>297.67</v>
      </c>
    </row>
    <row r="133" spans="21:25" ht="12.75">
      <c r="U133" t="s">
        <v>53</v>
      </c>
      <c r="V133" t="s">
        <v>43</v>
      </c>
      <c r="W133" t="str">
        <f t="shared" si="3"/>
        <v>Newfoundland &amp; Labrador Dental Silver $500</v>
      </c>
      <c r="X133" s="2">
        <v>33.63</v>
      </c>
      <c r="Y133" s="3">
        <v>84.08</v>
      </c>
    </row>
    <row r="134" spans="21:25" ht="12.75">
      <c r="U134" t="s">
        <v>53</v>
      </c>
      <c r="V134" t="s">
        <v>44</v>
      </c>
      <c r="W134" t="str">
        <f t="shared" si="3"/>
        <v>Newfoundland &amp; Labrador Dental Silver $1,000</v>
      </c>
      <c r="X134" s="8">
        <v>37.55</v>
      </c>
      <c r="Y134" s="9">
        <v>93.86</v>
      </c>
    </row>
    <row r="135" spans="21:25" ht="12.75">
      <c r="U135" t="s">
        <v>53</v>
      </c>
      <c r="V135" t="s">
        <v>45</v>
      </c>
      <c r="W135" t="str">
        <f t="shared" si="3"/>
        <v>Newfoundland &amp; Labrador Dental Silver $1,500</v>
      </c>
      <c r="X135" s="2">
        <v>40.24</v>
      </c>
      <c r="Y135" s="3">
        <v>100.6</v>
      </c>
    </row>
    <row r="136" spans="21:25" ht="12.75">
      <c r="U136" t="s">
        <v>53</v>
      </c>
      <c r="V136" s="92" t="s">
        <v>59</v>
      </c>
      <c r="W136" t="str">
        <f t="shared" si="3"/>
        <v>Newfoundland &amp; Labrador Dental Silver $2,000</v>
      </c>
      <c r="X136" s="2">
        <v>42.85</v>
      </c>
      <c r="Y136" s="3">
        <v>107.14</v>
      </c>
    </row>
    <row r="137" spans="21:25" ht="12.75">
      <c r="U137" t="s">
        <v>53</v>
      </c>
      <c r="V137" t="s">
        <v>46</v>
      </c>
      <c r="W137" t="str">
        <f t="shared" si="3"/>
        <v>Newfoundland &amp; Labrador Dental Gold $500</v>
      </c>
      <c r="X137" s="2">
        <v>44.38</v>
      </c>
      <c r="Y137" s="3">
        <v>110.94</v>
      </c>
    </row>
    <row r="138" spans="21:25" ht="12.75">
      <c r="U138" t="s">
        <v>53</v>
      </c>
      <c r="V138" t="s">
        <v>47</v>
      </c>
      <c r="W138" t="str">
        <f t="shared" si="3"/>
        <v>Newfoundland &amp; Labrador Dental Gold $1,000</v>
      </c>
      <c r="X138" s="8">
        <v>48.76</v>
      </c>
      <c r="Y138" s="9">
        <v>121.91</v>
      </c>
    </row>
    <row r="139" spans="21:25" ht="12.75">
      <c r="U139" t="s">
        <v>53</v>
      </c>
      <c r="V139" t="s">
        <v>48</v>
      </c>
      <c r="W139" t="str">
        <f t="shared" si="3"/>
        <v>Newfoundland &amp; Labrador Dental Gold $1,500</v>
      </c>
      <c r="X139" s="2">
        <v>51.5</v>
      </c>
      <c r="Y139" s="3">
        <v>128.75</v>
      </c>
    </row>
    <row r="140" spans="21:25" ht="12.75">
      <c r="U140" t="s">
        <v>53</v>
      </c>
      <c r="V140" s="92" t="s">
        <v>60</v>
      </c>
      <c r="W140" t="str">
        <f t="shared" si="3"/>
        <v>Newfoundland &amp; Labrador Dental Gold $2,000</v>
      </c>
      <c r="X140" s="2">
        <v>55.62</v>
      </c>
      <c r="Y140" s="3">
        <v>139.05</v>
      </c>
    </row>
    <row r="141" spans="21:25" ht="12.75">
      <c r="U141" t="s">
        <v>53</v>
      </c>
      <c r="V141" t="s">
        <v>49</v>
      </c>
      <c r="W141" t="str">
        <f t="shared" si="3"/>
        <v>Newfoundland &amp; Labrador Dental Platinum $500</v>
      </c>
      <c r="X141" s="2">
        <v>52.42</v>
      </c>
      <c r="Y141" s="3">
        <v>131.06</v>
      </c>
    </row>
    <row r="142" spans="21:25" ht="12.75">
      <c r="U142" t="s">
        <v>53</v>
      </c>
      <c r="V142" t="s">
        <v>50</v>
      </c>
      <c r="W142" t="str">
        <f t="shared" si="3"/>
        <v>Newfoundland &amp; Labrador Dental Platinum $1,000</v>
      </c>
      <c r="X142" s="8">
        <v>57.32</v>
      </c>
      <c r="Y142" s="9">
        <v>143.28</v>
      </c>
    </row>
    <row r="143" spans="21:25" ht="13.5" thickBot="1">
      <c r="U143" t="s">
        <v>53</v>
      </c>
      <c r="V143" s="92" t="s">
        <v>51</v>
      </c>
      <c r="W143" t="str">
        <f t="shared" si="3"/>
        <v>Newfoundland &amp; Labrador Dental Platinum $1,500</v>
      </c>
      <c r="X143" s="4">
        <v>60.37</v>
      </c>
      <c r="Y143" s="5">
        <v>150.92</v>
      </c>
    </row>
    <row r="144" spans="21:25" ht="12.75">
      <c r="U144" t="s">
        <v>53</v>
      </c>
      <c r="V144" s="92" t="s">
        <v>61</v>
      </c>
      <c r="W144" t="str">
        <f t="shared" si="3"/>
        <v>Newfoundland &amp; Labrador Dental Platinum $2,000</v>
      </c>
      <c r="X144" s="91">
        <v>66.1</v>
      </c>
      <c r="Y144" s="91">
        <v>165.26</v>
      </c>
    </row>
    <row r="145" spans="21:25" ht="12.75">
      <c r="U145" t="s">
        <v>53</v>
      </c>
      <c r="V145" t="s">
        <v>23</v>
      </c>
      <c r="W145" t="str">
        <f t="shared" si="3"/>
        <v>Newfoundland &amp; Labrador None</v>
      </c>
      <c r="X145" s="19">
        <v>0</v>
      </c>
      <c r="Y145" s="19">
        <v>0</v>
      </c>
    </row>
    <row r="146" spans="21:25" ht="12.75">
      <c r="U146" t="s">
        <v>53</v>
      </c>
      <c r="V146" t="s">
        <v>24</v>
      </c>
      <c r="W146" t="str">
        <f t="shared" si="3"/>
        <v>Newfoundland &amp; Labrador Custom</v>
      </c>
      <c r="X146" s="19" t="s">
        <v>25</v>
      </c>
      <c r="Y146" s="19" t="s">
        <v>25</v>
      </c>
    </row>
    <row r="147" spans="21:25" ht="12.75">
      <c r="U147"/>
      <c r="V147"/>
      <c r="W147"/>
      <c r="X147"/>
      <c r="Y147"/>
    </row>
    <row r="148" spans="21:25" ht="12.75">
      <c r="U148"/>
      <c r="V148"/>
      <c r="W148"/>
      <c r="X148"/>
      <c r="Y148"/>
    </row>
    <row r="149" spans="21:25" ht="12.75">
      <c r="U149"/>
      <c r="V149"/>
      <c r="W149"/>
      <c r="X149"/>
      <c r="Y149"/>
    </row>
    <row r="150" spans="21:25" ht="12.75">
      <c r="U150"/>
      <c r="V150"/>
      <c r="W150"/>
      <c r="X150"/>
      <c r="Y150"/>
    </row>
    <row r="151" spans="21:25" ht="12.75">
      <c r="U151"/>
      <c r="V151"/>
      <c r="W151"/>
      <c r="X151"/>
      <c r="Y151"/>
    </row>
    <row r="152" spans="21:25" ht="12.75">
      <c r="U152"/>
      <c r="V152"/>
      <c r="W152"/>
      <c r="X152"/>
      <c r="Y152"/>
    </row>
    <row r="153" spans="21:25" ht="12.75">
      <c r="U153"/>
      <c r="V153"/>
      <c r="W153"/>
      <c r="X153"/>
      <c r="Y153"/>
    </row>
    <row r="154" spans="21:25" ht="12.75">
      <c r="U154"/>
      <c r="V154"/>
      <c r="W154"/>
      <c r="X154"/>
      <c r="Y154"/>
    </row>
    <row r="155" spans="21:25" ht="12.75">
      <c r="U155"/>
      <c r="V155"/>
      <c r="W155"/>
      <c r="X155"/>
      <c r="Y155"/>
    </row>
    <row r="156" spans="21:25" ht="12.75">
      <c r="U156"/>
      <c r="V156"/>
      <c r="W156"/>
      <c r="X156"/>
      <c r="Y156"/>
    </row>
    <row r="157" spans="21:25" ht="12.75">
      <c r="U157"/>
      <c r="V157"/>
      <c r="W157"/>
      <c r="X157"/>
      <c r="Y157"/>
    </row>
    <row r="158" spans="21:25" ht="12.75">
      <c r="U158"/>
      <c r="V158"/>
      <c r="W158"/>
      <c r="X158"/>
      <c r="Y158"/>
    </row>
    <row r="159" spans="21:25" ht="12.75">
      <c r="U159"/>
      <c r="V159"/>
      <c r="W159"/>
      <c r="X159"/>
      <c r="Y159"/>
    </row>
  </sheetData>
  <sheetProtection sheet="1" selectLockedCells="1"/>
  <mergeCells count="24">
    <mergeCell ref="A6:B6"/>
    <mergeCell ref="A1:J1"/>
    <mergeCell ref="G3:J3"/>
    <mergeCell ref="A2:E2"/>
    <mergeCell ref="B24:C24"/>
    <mergeCell ref="E7:E17"/>
    <mergeCell ref="B18:C18"/>
    <mergeCell ref="B19:C19"/>
    <mergeCell ref="F2:J2"/>
    <mergeCell ref="F9:G9"/>
    <mergeCell ref="I9:J9"/>
    <mergeCell ref="I12:J12"/>
    <mergeCell ref="F12:G12"/>
    <mergeCell ref="H7:H37"/>
    <mergeCell ref="F40:J40"/>
    <mergeCell ref="C26:C37"/>
    <mergeCell ref="C20:C23"/>
    <mergeCell ref="C7:C17"/>
    <mergeCell ref="E26:E27"/>
    <mergeCell ref="E20:E23"/>
    <mergeCell ref="E24:E25"/>
    <mergeCell ref="E18:E19"/>
    <mergeCell ref="A39:D39"/>
    <mergeCell ref="B25:C25"/>
  </mergeCells>
  <printOptions horizontalCentered="1"/>
  <pageMargins left="0.35433070866141736" right="0.35433070866141736" top="0.3937007874015748" bottom="0.984251968503937" header="0.5118110236220472" footer="0.5118110236220472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Voroney</dc:creator>
  <cp:keywords/>
  <dc:description/>
  <cp:lastModifiedBy>Matthew Best</cp:lastModifiedBy>
  <cp:lastPrinted>2011-02-03T15:20:31Z</cp:lastPrinted>
  <dcterms:created xsi:type="dcterms:W3CDTF">1996-10-14T23:33:28Z</dcterms:created>
  <dcterms:modified xsi:type="dcterms:W3CDTF">2011-02-03T15:23:04Z</dcterms:modified>
  <cp:category/>
  <cp:version/>
  <cp:contentType/>
  <cp:contentStatus/>
</cp:coreProperties>
</file>